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80" tabRatio="720"/>
  </bookViews>
  <sheets>
    <sheet name="OPŁATA PRODUKTOWA " sheetId="8" r:id="rId1"/>
  </sheets>
  <definedNames>
    <definedName name="_xlnm.Print_Area" localSheetId="0">'OPŁATA PRODUKTOWA '!$A$1:$E$15</definedName>
  </definedNames>
  <calcPr calcId="162913"/>
</workbook>
</file>

<file path=xl/calcChain.xml><?xml version="1.0" encoding="utf-8"?>
<calcChain xmlns="http://schemas.openxmlformats.org/spreadsheetml/2006/main">
  <c r="E14" i="8" l="1"/>
  <c r="D7" i="8" l="1"/>
  <c r="D8" i="8"/>
  <c r="I7" i="8" l="1"/>
  <c r="G7" i="8"/>
  <c r="D9" i="8"/>
  <c r="I9" i="8" s="1"/>
  <c r="D10" i="8"/>
  <c r="D11" i="8"/>
  <c r="D12" i="8"/>
  <c r="D13" i="8"/>
  <c r="D14" i="8"/>
  <c r="G14" i="8" s="1"/>
  <c r="G13" i="8" l="1"/>
  <c r="I13" i="8"/>
  <c r="J13" i="8" s="1"/>
  <c r="E13" i="8" s="1"/>
  <c r="I26" i="8"/>
  <c r="I25" i="8"/>
  <c r="I24" i="8"/>
  <c r="I23" i="8"/>
  <c r="I22" i="8"/>
  <c r="I21" i="8"/>
  <c r="I20" i="8"/>
  <c r="I19" i="8"/>
  <c r="F15" i="8"/>
  <c r="I12" i="8"/>
  <c r="J12" i="8" s="1"/>
  <c r="E12" i="8" s="1"/>
  <c r="G12" i="8"/>
  <c r="I11" i="8"/>
  <c r="J11" i="8" s="1"/>
  <c r="E11" i="8" s="1"/>
  <c r="I10" i="8"/>
  <c r="J10" i="8" s="1"/>
  <c r="E10" i="8" s="1"/>
  <c r="G10" i="8"/>
  <c r="J9" i="8"/>
  <c r="E9" i="8" s="1"/>
  <c r="G9" i="8"/>
  <c r="I8" i="8"/>
  <c r="J8" i="8" s="1"/>
  <c r="E8" i="8" s="1"/>
  <c r="G8" i="8"/>
  <c r="J7" i="8"/>
  <c r="E7" i="8" s="1"/>
  <c r="J19" i="8" l="1"/>
  <c r="G11" i="8"/>
  <c r="G15" i="8" s="1"/>
  <c r="I15" i="8" s="1"/>
  <c r="J15" i="8" l="1"/>
  <c r="E6" i="8" l="1"/>
  <c r="E15" i="8" s="1"/>
</calcChain>
</file>

<file path=xl/sharedStrings.xml><?xml version="1.0" encoding="utf-8"?>
<sst xmlns="http://schemas.openxmlformats.org/spreadsheetml/2006/main" count="39" uniqueCount="26">
  <si>
    <t>tworzywa sztuczne</t>
  </si>
  <si>
    <t>aluminium</t>
  </si>
  <si>
    <t>papier i tektura</t>
  </si>
  <si>
    <t>szkło</t>
  </si>
  <si>
    <t>drewno</t>
  </si>
  <si>
    <t>pozostałe</t>
  </si>
  <si>
    <t>recykling</t>
  </si>
  <si>
    <t>wielomateriałowe</t>
  </si>
  <si>
    <t>jednostkowa stawka w
zł za 1 kg</t>
  </si>
  <si>
    <t>masa* stawka</t>
  </si>
  <si>
    <t>masa opakowań w kg</t>
  </si>
  <si>
    <t xml:space="preserve">                       </t>
  </si>
  <si>
    <t>wymagany
 poziom recyklingu w %</t>
  </si>
  <si>
    <t>Rodzaj opakowań</t>
  </si>
  <si>
    <t>Lp.</t>
  </si>
  <si>
    <t>Kalkulator opłaty produktowej</t>
  </si>
  <si>
    <r>
      <t xml:space="preserve">stal, </t>
    </r>
    <r>
      <rPr>
        <sz val="11"/>
        <rFont val="Calibri"/>
        <family val="2"/>
        <scheme val="minor"/>
      </rPr>
      <t>w tym blacha stalowa, oraz pozostałe metale</t>
    </r>
  </si>
  <si>
    <t>Wyliczenia</t>
  </si>
  <si>
    <t>Dane dot.:
Tabela 5.1. Informacja o masie opakowań, w których zostały wprowadzone do obrotu produkty. 
Tabela 5.2. Informacja o masie opakowań wieomateriałowych, w których zostały wprowadzone do obrotu produkty</t>
  </si>
  <si>
    <t>masa opakowań 
w kg</t>
  </si>
  <si>
    <t xml:space="preserve">Recykling ogółem </t>
  </si>
  <si>
    <t>masa opakowań 
w Mg (tony)</t>
  </si>
  <si>
    <t>opłata produktowa 
w zł</t>
  </si>
  <si>
    <t>Łączna opłata produktowa w zł</t>
  </si>
  <si>
    <t xml:space="preserve">metale żelazne </t>
  </si>
  <si>
    <t>W sprawozdaniu za rok 2025 (składanym do 15 marca 2026 r.) opłata produktowa w przypadku kontynuacji wprowadzania danego rodzaju opakowania wyliczana jest na podstawie ilości wprowadzonych opakowań               na rynek w roku 2024.                                                                                                                                                                                                                   W przypadku wprowadzenia danego rodzaju opakowania po raz pierwszy, należy podać ilość wprowadzoną                       na rynek w roku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</si>
</sst>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z_ł_-;\-* #,##0.00\ _z_ł_-;_-* &quot;-&quot;??\ _z_ł_-;_-@_-"/>
    <numFmt numFmtId="165" formatCode="_-* #,##0\ _z_ł_-;\-* #,##0\ _z_ł_-;_-* &quot;-&quot;??\ _z_ł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C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78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1" applyFont="1" applyBorder="1" applyAlignment="1">
      <alignment vertical="center"/>
    </xf>
    <xf numFmtId="164" fontId="0" fillId="0" borderId="3" xfId="1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164" fontId="16" fillId="2" borderId="5" xfId="1" applyFont="1" applyFill="1" applyBorder="1" applyAlignment="1">
      <alignment horizontal="center" vertical="center"/>
    </xf>
    <xf numFmtId="0" fontId="16" fillId="2" borderId="5" xfId="0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16" fillId="2" borderId="11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right" vertical="center"/>
    </xf>
    <xf numFmtId="164" fontId="5" fillId="3" borderId="13" xfId="1" applyFont="1" applyFill="1" applyBorder="1" applyAlignment="1">
      <alignment horizontal="right" vertical="center"/>
    </xf>
    <xf numFmtId="0" fontId="5" fillId="3" borderId="1" xfId="1" applyNumberFormat="1" applyFont="1" applyFill="1" applyBorder="1" applyAlignment="1">
      <alignment horizontal="center" vertical="center"/>
    </xf>
    <xf numFmtId="165" fontId="17" fillId="6" borderId="6" xfId="1" applyNumberFormat="1" applyFont="1" applyFill="1" applyBorder="1" applyAlignment="1">
      <alignment horizontal="center" vertical="center"/>
    </xf>
    <xf numFmtId="164" fontId="16" fillId="2" borderId="5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4" fillId="6" borderId="1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0" fillId="0" borderId="19" xfId="0" applyFont="1" applyBorder="1" applyAlignment="1">
      <alignment horizontal="left" vertical="center" wrapText="1"/>
    </xf>
    <xf numFmtId="0" fontId="20" fillId="0" borderId="15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 wrapText="1"/>
    </xf>
    <xf numFmtId="0" fontId="13" fillId="4" borderId="12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21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8" fillId="3" borderId="4" xfId="0" applyFont="1" applyFill="1" applyBorder="1" applyAlignment="1">
      <alignment horizontal="left" vertical="center" wrapText="1"/>
    </xf>
    <xf numFmtId="0" fontId="19" fillId="0" borderId="17" xfId="0" applyFont="1" applyBorder="1" applyAlignment="1">
      <alignment horizontal="left" vertical="center" wrapText="1"/>
    </xf>
    <xf numFmtId="0" fontId="19" fillId="0" borderId="18" xfId="0" applyFont="1" applyBorder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view="pageBreakPreview" zoomScaleNormal="100" zoomScaleSheetLayoutView="100" workbookViewId="0">
      <selection activeCell="M9" sqref="M9"/>
    </sheetView>
  </sheetViews>
  <sheetFormatPr defaultRowHeight="15" x14ac:dyDescent="0.25"/>
  <cols>
    <col min="1" max="1" width="3" bestFit="1" customWidth="1"/>
    <col min="2" max="2" width="45.5703125" bestFit="1" customWidth="1"/>
    <col min="3" max="3" width="12.5703125" bestFit="1" customWidth="1"/>
    <col min="4" max="4" width="12.5703125" hidden="1" customWidth="1"/>
    <col min="5" max="5" width="12.28515625" customWidth="1"/>
    <col min="6" max="6" width="13.85546875" hidden="1" customWidth="1"/>
    <col min="7" max="7" width="23.140625" hidden="1" customWidth="1"/>
    <col min="8" max="8" width="19.42578125" hidden="1" customWidth="1"/>
    <col min="9" max="10" width="23.7109375" hidden="1" customWidth="1"/>
    <col min="11" max="18" width="23.7109375" customWidth="1"/>
  </cols>
  <sheetData>
    <row r="1" spans="1:12" ht="57.75" customHeight="1" thickBot="1" x14ac:dyDescent="0.3">
      <c r="A1" s="61" t="s">
        <v>15</v>
      </c>
      <c r="B1" s="62"/>
      <c r="C1" s="62"/>
      <c r="D1" s="62"/>
      <c r="E1" s="63"/>
      <c r="F1" s="64" t="s">
        <v>17</v>
      </c>
      <c r="G1" s="64"/>
      <c r="H1" s="64"/>
      <c r="I1" s="64"/>
      <c r="J1" s="64"/>
    </row>
    <row r="2" spans="1:12" ht="57.75" customHeight="1" thickBot="1" x14ac:dyDescent="0.3">
      <c r="A2" s="75" t="s">
        <v>25</v>
      </c>
      <c r="B2" s="76"/>
      <c r="C2" s="76"/>
      <c r="D2" s="76"/>
      <c r="E2" s="77"/>
      <c r="F2" s="65"/>
      <c r="G2" s="65"/>
      <c r="H2" s="65"/>
      <c r="I2" s="65"/>
      <c r="J2" s="65"/>
    </row>
    <row r="3" spans="1:12" ht="65.25" customHeight="1" x14ac:dyDescent="0.25">
      <c r="A3" s="67" t="s">
        <v>18</v>
      </c>
      <c r="B3" s="68"/>
      <c r="C3" s="68"/>
      <c r="D3" s="68"/>
      <c r="E3" s="69"/>
      <c r="F3" s="66"/>
      <c r="G3" s="66"/>
      <c r="H3" s="66"/>
      <c r="I3" s="66"/>
      <c r="J3" s="66"/>
    </row>
    <row r="4" spans="1:12" ht="30" customHeight="1" x14ac:dyDescent="0.25">
      <c r="A4" s="70" t="s">
        <v>14</v>
      </c>
      <c r="B4" s="55" t="s">
        <v>13</v>
      </c>
      <c r="C4" s="71" t="s">
        <v>21</v>
      </c>
      <c r="D4" s="53" t="s">
        <v>19</v>
      </c>
      <c r="E4" s="72" t="s">
        <v>22</v>
      </c>
      <c r="F4" s="73" t="s">
        <v>8</v>
      </c>
      <c r="G4" s="53" t="s">
        <v>9</v>
      </c>
      <c r="H4" s="53" t="s">
        <v>12</v>
      </c>
      <c r="I4" s="55"/>
      <c r="J4" s="55"/>
    </row>
    <row r="5" spans="1:12" ht="30" customHeight="1" x14ac:dyDescent="0.25">
      <c r="A5" s="70"/>
      <c r="B5" s="55"/>
      <c r="C5" s="71"/>
      <c r="D5" s="54"/>
      <c r="E5" s="72"/>
      <c r="F5" s="74"/>
      <c r="G5" s="54"/>
      <c r="H5" s="54"/>
      <c r="I5" s="56" t="s">
        <v>6</v>
      </c>
      <c r="J5" s="57"/>
    </row>
    <row r="6" spans="1:12" ht="30" customHeight="1" x14ac:dyDescent="0.25">
      <c r="A6" s="58" t="s">
        <v>20</v>
      </c>
      <c r="B6" s="59"/>
      <c r="C6" s="59"/>
      <c r="D6" s="60"/>
      <c r="E6" s="37">
        <f>I15</f>
        <v>0</v>
      </c>
      <c r="F6" s="36"/>
      <c r="G6" s="27"/>
      <c r="H6" s="27"/>
      <c r="I6" s="28"/>
      <c r="J6" s="29"/>
    </row>
    <row r="7" spans="1:12" ht="30" customHeight="1" x14ac:dyDescent="0.25">
      <c r="A7" s="21">
        <v>1</v>
      </c>
      <c r="B7" s="9" t="s">
        <v>0</v>
      </c>
      <c r="C7" s="35">
        <v>0</v>
      </c>
      <c r="D7" s="39">
        <f>C7*1000</f>
        <v>0</v>
      </c>
      <c r="E7" s="38">
        <f>J7</f>
        <v>0</v>
      </c>
      <c r="F7" s="33">
        <v>2.7</v>
      </c>
      <c r="G7" s="6">
        <f>D7*F7</f>
        <v>0</v>
      </c>
      <c r="H7" s="13">
        <v>50</v>
      </c>
      <c r="I7" s="15">
        <f t="shared" ref="I7:I13" si="0">PRODUCT(D7,H7,0.01,F7)</f>
        <v>0</v>
      </c>
      <c r="J7" s="15">
        <f>ROUND(I7,2)</f>
        <v>0</v>
      </c>
      <c r="L7" t="s">
        <v>11</v>
      </c>
    </row>
    <row r="8" spans="1:12" ht="30" customHeight="1" x14ac:dyDescent="0.25">
      <c r="A8" s="22">
        <v>2</v>
      </c>
      <c r="B8" s="9" t="s">
        <v>1</v>
      </c>
      <c r="C8" s="35">
        <v>0</v>
      </c>
      <c r="D8" s="39">
        <f>C8*1000</f>
        <v>0</v>
      </c>
      <c r="E8" s="38">
        <f t="shared" ref="E8:E13" si="1">J8</f>
        <v>0</v>
      </c>
      <c r="F8" s="33">
        <v>1.4</v>
      </c>
      <c r="G8" s="6">
        <f t="shared" ref="G8:G12" si="2">D8*F8</f>
        <v>0</v>
      </c>
      <c r="H8" s="13">
        <v>51</v>
      </c>
      <c r="I8" s="15">
        <f t="shared" si="0"/>
        <v>0</v>
      </c>
      <c r="J8" s="15">
        <f>ROUND(I8,2)</f>
        <v>0</v>
      </c>
    </row>
    <row r="9" spans="1:12" ht="30" customHeight="1" x14ac:dyDescent="0.25">
      <c r="A9" s="22">
        <v>3</v>
      </c>
      <c r="B9" s="9" t="s">
        <v>24</v>
      </c>
      <c r="C9" s="35">
        <v>0</v>
      </c>
      <c r="D9" s="39">
        <f t="shared" ref="D9:D14" si="3">C9*1000</f>
        <v>0</v>
      </c>
      <c r="E9" s="38">
        <f t="shared" si="1"/>
        <v>0</v>
      </c>
      <c r="F9" s="33">
        <v>0.8</v>
      </c>
      <c r="G9" s="6">
        <f t="shared" si="2"/>
        <v>0</v>
      </c>
      <c r="H9" s="13">
        <v>70</v>
      </c>
      <c r="I9" s="15">
        <f t="shared" si="0"/>
        <v>0</v>
      </c>
      <c r="J9" s="15">
        <f t="shared" ref="J9:J13" si="4">ROUND(I9,2)</f>
        <v>0</v>
      </c>
    </row>
    <row r="10" spans="1:12" ht="30" customHeight="1" x14ac:dyDescent="0.25">
      <c r="A10" s="22">
        <v>4</v>
      </c>
      <c r="B10" s="9" t="s">
        <v>2</v>
      </c>
      <c r="C10" s="35">
        <v>0</v>
      </c>
      <c r="D10" s="39">
        <f t="shared" si="3"/>
        <v>0</v>
      </c>
      <c r="E10" s="38">
        <f t="shared" si="1"/>
        <v>0</v>
      </c>
      <c r="F10" s="33">
        <v>0.7</v>
      </c>
      <c r="G10" s="6">
        <f t="shared" si="2"/>
        <v>0</v>
      </c>
      <c r="H10" s="13">
        <v>75</v>
      </c>
      <c r="I10" s="15">
        <f t="shared" si="0"/>
        <v>0</v>
      </c>
      <c r="J10" s="15">
        <f t="shared" si="4"/>
        <v>0</v>
      </c>
    </row>
    <row r="11" spans="1:12" ht="30" customHeight="1" x14ac:dyDescent="0.25">
      <c r="A11" s="22">
        <v>5</v>
      </c>
      <c r="B11" s="9" t="s">
        <v>3</v>
      </c>
      <c r="C11" s="35">
        <v>0</v>
      </c>
      <c r="D11" s="39">
        <f t="shared" si="3"/>
        <v>0</v>
      </c>
      <c r="E11" s="38">
        <f t="shared" si="1"/>
        <v>0</v>
      </c>
      <c r="F11" s="33">
        <v>0.3</v>
      </c>
      <c r="G11" s="6">
        <f t="shared" si="2"/>
        <v>0</v>
      </c>
      <c r="H11" s="13">
        <v>70</v>
      </c>
      <c r="I11" s="15">
        <f t="shared" si="0"/>
        <v>0</v>
      </c>
      <c r="J11" s="15">
        <f t="shared" si="4"/>
        <v>0</v>
      </c>
    </row>
    <row r="12" spans="1:12" ht="30" customHeight="1" x14ac:dyDescent="0.25">
      <c r="A12" s="22">
        <v>6</v>
      </c>
      <c r="B12" s="9" t="s">
        <v>4</v>
      </c>
      <c r="C12" s="35">
        <v>0</v>
      </c>
      <c r="D12" s="39">
        <f t="shared" si="3"/>
        <v>0</v>
      </c>
      <c r="E12" s="38">
        <f t="shared" si="1"/>
        <v>0</v>
      </c>
      <c r="F12" s="33">
        <v>0.3</v>
      </c>
      <c r="G12" s="6">
        <f t="shared" si="2"/>
        <v>0</v>
      </c>
      <c r="H12" s="13">
        <v>25</v>
      </c>
      <c r="I12" s="15">
        <f t="shared" si="0"/>
        <v>0</v>
      </c>
      <c r="J12" s="15">
        <f t="shared" si="4"/>
        <v>0</v>
      </c>
    </row>
    <row r="13" spans="1:12" ht="30" customHeight="1" x14ac:dyDescent="0.25">
      <c r="A13" s="23">
        <v>7</v>
      </c>
      <c r="B13" s="11" t="s">
        <v>7</v>
      </c>
      <c r="C13" s="35">
        <v>0</v>
      </c>
      <c r="D13" s="39">
        <f t="shared" si="3"/>
        <v>0</v>
      </c>
      <c r="E13" s="38">
        <f t="shared" si="1"/>
        <v>0</v>
      </c>
      <c r="F13" s="33">
        <v>1.7</v>
      </c>
      <c r="G13" s="6">
        <f>D13*F13</f>
        <v>0</v>
      </c>
      <c r="H13" s="8">
        <v>65</v>
      </c>
      <c r="I13" s="15">
        <f t="shared" si="0"/>
        <v>0</v>
      </c>
      <c r="J13" s="15">
        <f t="shared" si="4"/>
        <v>0</v>
      </c>
    </row>
    <row r="14" spans="1:12" ht="30" customHeight="1" thickBot="1" x14ac:dyDescent="0.3">
      <c r="A14" s="23">
        <v>8</v>
      </c>
      <c r="B14" s="10" t="s">
        <v>5</v>
      </c>
      <c r="C14" s="35">
        <v>0</v>
      </c>
      <c r="D14" s="39">
        <f t="shared" si="3"/>
        <v>0</v>
      </c>
      <c r="E14" s="38">
        <f>J14</f>
        <v>0</v>
      </c>
      <c r="F14" s="34">
        <v>1</v>
      </c>
      <c r="G14" s="7">
        <f>D14*F14</f>
        <v>0</v>
      </c>
      <c r="H14" s="16">
        <v>0</v>
      </c>
      <c r="I14" s="26">
        <v>0</v>
      </c>
      <c r="J14" s="26">
        <v>0</v>
      </c>
    </row>
    <row r="15" spans="1:12" ht="30" customHeight="1" thickBot="1" x14ac:dyDescent="0.3">
      <c r="A15" s="51" t="s">
        <v>23</v>
      </c>
      <c r="B15" s="52"/>
      <c r="C15" s="52"/>
      <c r="D15" s="52"/>
      <c r="E15" s="40">
        <f>E6+E14+E13+E12+E11+E10+E9+E8+E7</f>
        <v>0</v>
      </c>
      <c r="F15" s="32">
        <f>SUM(F7:F14)</f>
        <v>8.8999999999999986</v>
      </c>
      <c r="G15" s="41">
        <f>G7+G8+G9+G10+G11+G12+G14</f>
        <v>0</v>
      </c>
      <c r="H15" s="19">
        <v>65</v>
      </c>
      <c r="I15" s="18">
        <f>PRODUCT(G15,0.65)</f>
        <v>0</v>
      </c>
      <c r="J15" s="18">
        <f>ROUND(I15,2)</f>
        <v>0</v>
      </c>
      <c r="K15" s="1"/>
    </row>
    <row r="16" spans="1:12" ht="30" customHeight="1" x14ac:dyDescent="0.25"/>
    <row r="17" spans="1:11" ht="30" hidden="1" customHeight="1" thickBot="1" x14ac:dyDescent="0.3">
      <c r="A17" s="50" t="s">
        <v>14</v>
      </c>
      <c r="B17" s="45" t="s">
        <v>13</v>
      </c>
      <c r="C17" s="30"/>
      <c r="D17" s="42" t="s">
        <v>10</v>
      </c>
      <c r="E17" s="24"/>
      <c r="F17" s="42" t="s">
        <v>8</v>
      </c>
      <c r="G17" s="42" t="s">
        <v>9</v>
      </c>
      <c r="H17" s="42" t="s">
        <v>12</v>
      </c>
      <c r="I17" s="44"/>
      <c r="J17" s="44"/>
    </row>
    <row r="18" spans="1:11" ht="30" hidden="1" customHeight="1" thickBot="1" x14ac:dyDescent="0.3">
      <c r="A18" s="50"/>
      <c r="B18" s="45"/>
      <c r="C18" s="31"/>
      <c r="D18" s="43"/>
      <c r="E18" s="25"/>
      <c r="F18" s="43"/>
      <c r="G18" s="43"/>
      <c r="H18" s="43"/>
      <c r="I18" s="45" t="s">
        <v>6</v>
      </c>
      <c r="J18" s="45"/>
    </row>
    <row r="19" spans="1:11" ht="30" hidden="1" customHeight="1" x14ac:dyDescent="0.25">
      <c r="A19" s="14">
        <v>1</v>
      </c>
      <c r="B19" s="10" t="s">
        <v>0</v>
      </c>
      <c r="C19" s="10"/>
      <c r="D19" s="17">
        <v>0</v>
      </c>
      <c r="E19" s="17"/>
      <c r="F19" s="12">
        <v>2.7</v>
      </c>
      <c r="G19" s="2"/>
      <c r="H19" s="46">
        <v>32</v>
      </c>
      <c r="I19" s="4">
        <f>PRODUCT(D19,H19,0.01,2.7)</f>
        <v>0</v>
      </c>
      <c r="J19" s="47">
        <f>SUM(I19:I26)</f>
        <v>0</v>
      </c>
      <c r="K19" s="1"/>
    </row>
    <row r="20" spans="1:11" ht="30" hidden="1" customHeight="1" x14ac:dyDescent="0.25">
      <c r="A20" s="8">
        <v>2</v>
      </c>
      <c r="B20" s="10" t="s">
        <v>1</v>
      </c>
      <c r="C20" s="10"/>
      <c r="D20" s="20">
        <v>0</v>
      </c>
      <c r="E20" s="20"/>
      <c r="F20" s="12">
        <v>1.4</v>
      </c>
      <c r="G20" s="2"/>
      <c r="H20" s="46"/>
      <c r="I20" s="4">
        <f>PRODUCT(D20,H19,0.01,1.4)</f>
        <v>0</v>
      </c>
      <c r="J20" s="48"/>
      <c r="K20" s="1"/>
    </row>
    <row r="21" spans="1:11" ht="30" hidden="1" customHeight="1" x14ac:dyDescent="0.25">
      <c r="A21" s="8">
        <v>3</v>
      </c>
      <c r="B21" s="10" t="s">
        <v>16</v>
      </c>
      <c r="C21" s="10"/>
      <c r="D21" s="20">
        <v>0</v>
      </c>
      <c r="E21" s="20"/>
      <c r="F21" s="12">
        <v>0.8</v>
      </c>
      <c r="G21" s="2"/>
      <c r="H21" s="46"/>
      <c r="I21" s="4">
        <f>PRODUCT(D21,H19,0.01,0.8)</f>
        <v>0</v>
      </c>
      <c r="J21" s="48"/>
      <c r="K21" s="1"/>
    </row>
    <row r="22" spans="1:11" ht="30" hidden="1" customHeight="1" x14ac:dyDescent="0.25">
      <c r="A22" s="8">
        <v>4</v>
      </c>
      <c r="B22" s="10" t="s">
        <v>2</v>
      </c>
      <c r="C22" s="10"/>
      <c r="D22" s="20">
        <v>0</v>
      </c>
      <c r="E22" s="20"/>
      <c r="F22" s="12">
        <v>0.7</v>
      </c>
      <c r="G22" s="2"/>
      <c r="H22" s="46"/>
      <c r="I22" s="4">
        <f>PRODUCT(D22,H19,0.01,0.7)</f>
        <v>0</v>
      </c>
      <c r="J22" s="48"/>
      <c r="K22" s="1"/>
    </row>
    <row r="23" spans="1:11" ht="30" hidden="1" customHeight="1" x14ac:dyDescent="0.25">
      <c r="A23" s="8">
        <v>5</v>
      </c>
      <c r="B23" s="10" t="s">
        <v>3</v>
      </c>
      <c r="C23" s="10"/>
      <c r="D23" s="20">
        <v>0</v>
      </c>
      <c r="E23" s="20"/>
      <c r="F23" s="12">
        <v>0.3</v>
      </c>
      <c r="G23" s="2"/>
      <c r="H23" s="46"/>
      <c r="I23" s="4">
        <f>PRODUCT(D23,H19,0.01,0.3)</f>
        <v>0</v>
      </c>
      <c r="J23" s="48"/>
      <c r="K23" s="1"/>
    </row>
    <row r="24" spans="1:11" ht="30" hidden="1" customHeight="1" x14ac:dyDescent="0.25">
      <c r="A24" s="8">
        <v>6</v>
      </c>
      <c r="B24" s="10" t="s">
        <v>4</v>
      </c>
      <c r="C24" s="10"/>
      <c r="D24" s="20">
        <v>0</v>
      </c>
      <c r="E24" s="20"/>
      <c r="F24" s="12">
        <v>0.3</v>
      </c>
      <c r="G24" s="2"/>
      <c r="H24" s="46"/>
      <c r="I24" s="4">
        <f>PRODUCT(D24,H19,0.01,0.3)</f>
        <v>0</v>
      </c>
      <c r="J24" s="48"/>
      <c r="K24" s="1"/>
    </row>
    <row r="25" spans="1:11" ht="30" hidden="1" customHeight="1" x14ac:dyDescent="0.25">
      <c r="A25" s="8">
        <v>7</v>
      </c>
      <c r="B25" s="11" t="s">
        <v>7</v>
      </c>
      <c r="C25" s="11"/>
      <c r="D25" s="20">
        <v>0</v>
      </c>
      <c r="E25" s="20"/>
      <c r="F25" s="5">
        <v>1.7</v>
      </c>
      <c r="G25" s="3"/>
      <c r="H25" s="46"/>
      <c r="I25" s="4">
        <f>PRODUCT(D25,H19,0.01,1.7)</f>
        <v>0</v>
      </c>
      <c r="J25" s="48"/>
      <c r="K25" s="1"/>
    </row>
    <row r="26" spans="1:11" ht="30" hidden="1" customHeight="1" x14ac:dyDescent="0.25">
      <c r="A26" s="8">
        <v>8</v>
      </c>
      <c r="B26" s="10" t="s">
        <v>5</v>
      </c>
      <c r="C26" s="10"/>
      <c r="D26" s="20">
        <v>0</v>
      </c>
      <c r="E26" s="20"/>
      <c r="F26" s="12">
        <v>1</v>
      </c>
      <c r="G26" s="2"/>
      <c r="H26" s="46"/>
      <c r="I26" s="4">
        <f>PRODUCT(D26,H19,0.01,1)</f>
        <v>0</v>
      </c>
      <c r="J26" s="49"/>
      <c r="K26" s="1"/>
    </row>
  </sheetData>
  <protectedRanges>
    <protectedRange sqref="C7:C14" name="Rozstęp1"/>
  </protectedRanges>
  <mergeCells count="26">
    <mergeCell ref="A1:E1"/>
    <mergeCell ref="F1:J3"/>
    <mergeCell ref="A3:E3"/>
    <mergeCell ref="A4:A5"/>
    <mergeCell ref="B4:B5"/>
    <mergeCell ref="C4:C5"/>
    <mergeCell ref="D4:D5"/>
    <mergeCell ref="E4:E5"/>
    <mergeCell ref="F4:F5"/>
    <mergeCell ref="G4:G5"/>
    <mergeCell ref="A2:E2"/>
    <mergeCell ref="A15:D15"/>
    <mergeCell ref="H4:H5"/>
    <mergeCell ref="I4:J4"/>
    <mergeCell ref="I5:J5"/>
    <mergeCell ref="A6:D6"/>
    <mergeCell ref="A17:A18"/>
    <mergeCell ref="B17:B18"/>
    <mergeCell ref="D17:D18"/>
    <mergeCell ref="F17:F18"/>
    <mergeCell ref="G17:G18"/>
    <mergeCell ref="H17:H18"/>
    <mergeCell ref="I17:J17"/>
    <mergeCell ref="I18:J18"/>
    <mergeCell ref="H19:H26"/>
    <mergeCell ref="J19:J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OPŁATA PRODUKTOWA </vt:lpstr>
      <vt:lpstr>'OPŁATA PRODUKTOWA 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2026-01-07T08:53:19Z</dcterms:modified>
</cp:coreProperties>
</file>