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na.grams\Desktop\załączniki produkty\"/>
    </mc:Choice>
  </mc:AlternateContent>
  <bookViews>
    <workbookView xWindow="0" yWindow="0" windowWidth="28800" windowHeight="12300"/>
  </bookViews>
  <sheets>
    <sheet name="FORMULARZ" sheetId="1" r:id="rId1"/>
    <sheet name="WYNIK" sheetId="2" r:id="rId2"/>
    <sheet name="Arkusz4" sheetId="4" state="hidden" r:id="rId3"/>
  </sheets>
  <externalReferences>
    <externalReference r:id="rId4"/>
  </externalReferences>
  <definedNames>
    <definedName name="blokada">'[1]1'!$C$3</definedName>
    <definedName name="ktorywykaz">'[1]1'!$H$2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2" l="1"/>
  <c r="Q14" i="2" s="1"/>
  <c r="R15" i="2"/>
  <c r="Q15" i="2" s="1"/>
  <c r="R16" i="2"/>
  <c r="Q16" i="2" s="1"/>
  <c r="R11" i="2"/>
  <c r="Q11" i="2" s="1"/>
  <c r="R9" i="2"/>
  <c r="Q9" i="2" s="1"/>
  <c r="O12" i="2"/>
  <c r="P12" i="2" s="1"/>
  <c r="O13" i="2"/>
  <c r="P13" i="2" s="1"/>
  <c r="O14" i="2"/>
  <c r="P14" i="2" s="1"/>
  <c r="O15" i="2"/>
  <c r="P15" i="2" s="1"/>
  <c r="O16" i="2"/>
  <c r="P16" i="2" s="1"/>
  <c r="O11" i="2"/>
  <c r="P11" i="2" s="1"/>
  <c r="O9" i="2"/>
  <c r="P9" i="2" s="1"/>
  <c r="O8" i="2"/>
  <c r="P8" i="2" s="1"/>
  <c r="L12" i="2"/>
  <c r="M12" i="2" s="1"/>
  <c r="L13" i="2"/>
  <c r="M13" i="2" s="1"/>
  <c r="L14" i="2"/>
  <c r="M14" i="2" s="1"/>
  <c r="L15" i="2"/>
  <c r="M15" i="2" s="1"/>
  <c r="L16" i="2"/>
  <c r="M16" i="2" s="1"/>
  <c r="L11" i="2"/>
  <c r="M11" i="2" s="1"/>
  <c r="L9" i="2"/>
  <c r="M9" i="2" s="1"/>
  <c r="L8" i="2"/>
  <c r="M8" i="2" s="1"/>
  <c r="S11" i="2" l="1"/>
  <c r="S16" i="2"/>
  <c r="V9" i="2"/>
  <c r="W9" i="2"/>
  <c r="W11" i="2"/>
  <c r="V11" i="2"/>
  <c r="V16" i="2"/>
  <c r="W16" i="2"/>
  <c r="S9" i="2"/>
  <c r="S15" i="2"/>
  <c r="V15" i="2"/>
  <c r="W15" i="2"/>
  <c r="S14" i="2"/>
  <c r="V14" i="2"/>
  <c r="W14" i="2"/>
  <c r="N8" i="2"/>
  <c r="N15" i="2"/>
  <c r="N14" i="2"/>
  <c r="K8" i="2"/>
  <c r="N13" i="2"/>
  <c r="N12" i="2"/>
  <c r="N11" i="2"/>
  <c r="N16" i="2"/>
  <c r="K15" i="2"/>
  <c r="K14" i="2"/>
  <c r="K13" i="2"/>
  <c r="K9" i="2"/>
  <c r="K12" i="2"/>
  <c r="K11" i="2"/>
  <c r="K16" i="2"/>
  <c r="L30" i="1"/>
  <c r="L31" i="1"/>
  <c r="L32" i="1"/>
  <c r="L33" i="1"/>
  <c r="L34" i="1"/>
  <c r="L29" i="1"/>
  <c r="K30" i="1"/>
  <c r="R12" i="2" s="1"/>
  <c r="K31" i="1"/>
  <c r="R13" i="2" s="1"/>
  <c r="K32" i="1"/>
  <c r="K33" i="1"/>
  <c r="K34" i="1"/>
  <c r="K29" i="1"/>
  <c r="L27" i="1"/>
  <c r="L26" i="1"/>
  <c r="K27" i="1"/>
  <c r="K26" i="1"/>
  <c r="R8" i="2" s="1"/>
  <c r="Q12" i="2" l="1"/>
  <c r="S12" i="2"/>
  <c r="Q13" i="2"/>
  <c r="S13" i="2"/>
  <c r="S8" i="2"/>
  <c r="Q8" i="2"/>
  <c r="N9" i="2"/>
  <c r="N23" i="1"/>
  <c r="M23" i="1"/>
  <c r="J23" i="1"/>
  <c r="I23" i="1"/>
  <c r="N24" i="1"/>
  <c r="M24" i="1"/>
  <c r="W13" i="2" l="1"/>
  <c r="V13" i="2"/>
  <c r="W12" i="2"/>
  <c r="V12" i="2"/>
  <c r="V8" i="2"/>
  <c r="W8" i="2" s="1"/>
  <c r="Z16" i="2"/>
  <c r="AE16" i="2" s="1"/>
  <c r="Y16" i="2"/>
  <c r="AC16" i="2" s="1"/>
  <c r="Y15" i="2"/>
  <c r="AC15" i="2" s="1"/>
  <c r="Z15" i="2"/>
  <c r="AE15" i="2" s="1"/>
  <c r="AA16" i="2" l="1"/>
  <c r="Y9" i="2"/>
  <c r="AC9" i="2" s="1"/>
  <c r="Z9" i="2"/>
  <c r="AE9" i="2" s="1"/>
  <c r="AA15" i="2"/>
  <c r="Y8" i="2"/>
  <c r="AC8" i="2" s="1"/>
  <c r="Y14" i="2"/>
  <c r="AC14" i="2" s="1"/>
  <c r="Z14" i="2"/>
  <c r="AE14" i="2" s="1"/>
  <c r="Y12" i="2"/>
  <c r="AC12" i="2" s="1"/>
  <c r="Z12" i="2"/>
  <c r="AE12" i="2" s="1"/>
  <c r="Y13" i="2"/>
  <c r="AC13" i="2" s="1"/>
  <c r="Z13" i="2"/>
  <c r="AE13" i="2" s="1"/>
  <c r="Z11" i="2"/>
  <c r="AE11" i="2" s="1"/>
  <c r="Y11" i="2"/>
  <c r="AC11" i="2" s="1"/>
  <c r="AA14" i="2" l="1"/>
  <c r="AA11" i="2"/>
  <c r="AA13" i="2"/>
  <c r="AA9" i="2"/>
  <c r="AA12" i="2"/>
  <c r="Z8" i="2"/>
  <c r="AC17" i="2"/>
  <c r="AE8" i="2" l="1"/>
  <c r="AE17" i="2" s="1"/>
  <c r="AA8" i="2" l="1"/>
  <c r="AA17" i="2" s="1"/>
  <c r="M20" i="2" l="1"/>
  <c r="C22" i="2" s="1"/>
</calcChain>
</file>

<file path=xl/sharedStrings.xml><?xml version="1.0" encoding="utf-8"?>
<sst xmlns="http://schemas.openxmlformats.org/spreadsheetml/2006/main" count="98" uniqueCount="63">
  <si>
    <t>Formularz do wyliczenia opłaty produktowej - PRODUKTY</t>
  </si>
  <si>
    <t>Symbol PKWiU</t>
  </si>
  <si>
    <t>ODZYSKOWI</t>
  </si>
  <si>
    <t>RECYKLINGOWI</t>
  </si>
  <si>
    <t>ogółem
w 2019 r.</t>
  </si>
  <si>
    <t>ogółem
w 2020 r.</t>
  </si>
  <si>
    <t>podlegających obowiązkowi odzysku</t>
  </si>
  <si>
    <t>podlegających obowiązkowi recyklingu</t>
  </si>
  <si>
    <t>kolumna wypełniana automatyczne</t>
  </si>
  <si>
    <t>oleje smarowe:
(kg)</t>
  </si>
  <si>
    <t>ogółem</t>
  </si>
  <si>
    <t>Oleje smarowe otrzymane z ropy naftowej, preparaty z ciężkich frakcji, gdzie indziej niesklasyfikowane,
z wyłączeniem:
Oleje smarowe do przeprowadzania przemian chemicznych innych niż proces specyficzny
Parafina ciekła
Mieszanki olejowe do obróbki metali, oleje zapobiegające przyleganiu do form, oleje antykorozyjne
Oleje smarowe pozostałe oraz pozostałe oleje, jeżeli są przeznaczone do produkcji olejów smarowych lub preparatów smarowych</t>
  </si>
  <si>
    <t>19.20.29.0
z wyłączeniem:
19.20.29.0
19.20.29.0
19.20.29.0
19.20.29.0</t>
  </si>
  <si>
    <t>Preparaty smarowe, dodatki, środki zapobiegające zamarzaniu,
z wyłączeniem:
Preparaty smarowe - wyłącznie smary plastyczne
Środki przeciwstukowe, dodatki do olejów mineralnych i produkty podobne
Środki zapobiegające zamarzaniu i gotowe płyny przeciwoblodzeniowe</t>
  </si>
  <si>
    <t>20.59.4
z wyłączeniem:
20.59.41.0
20.59.42.0
20.59.43.0</t>
  </si>
  <si>
    <t>opony:
(kg)</t>
  </si>
  <si>
    <t>opony pneumatyczne z gumy, nowe, w rodzaju stosowanych w samochodach osobowych</t>
  </si>
  <si>
    <t>22.11.11.0</t>
  </si>
  <si>
    <t>opony pneumatyczne z gumy, nowe, w rodzaju stosowanych w motocyklach i rowerach</t>
  </si>
  <si>
    <t>22.11.12.0</t>
  </si>
  <si>
    <t>opony pneumatyczne z gumy, nowe, w rodzaju stosowanych w autobusach, samochodach ciężarowych i samolotach</t>
  </si>
  <si>
    <t>22.11.13.0</t>
  </si>
  <si>
    <t>opony pneumatyczne bieżnikowane z gumy</t>
  </si>
  <si>
    <t>22.11.20.0</t>
  </si>
  <si>
    <t>opony pneumatyczne z gumy, nowe, w rodzaju stosowanych w urządzeniach i maszynach rolniczych, pozostale nowe opony pneumatyczne z gumy</t>
  </si>
  <si>
    <t>22.11.14.0</t>
  </si>
  <si>
    <t>opony pneumatyczne, używane</t>
  </si>
  <si>
    <t>38.11.53.0</t>
  </si>
  <si>
    <t>Lp.</t>
  </si>
  <si>
    <t>Rodzaj produktu, z którego powstał odpad</t>
  </si>
  <si>
    <t>Wymagany poziom [%]:</t>
  </si>
  <si>
    <t>Osiągnięty poziom [%]:</t>
  </si>
  <si>
    <t>odzysku</t>
  </si>
  <si>
    <t>recyklingu</t>
  </si>
  <si>
    <t>z tego dla:</t>
  </si>
  <si>
    <t>opony:</t>
  </si>
  <si>
    <t>Razem:</t>
  </si>
  <si>
    <t>Łączna opłata produktowa:</t>
  </si>
  <si>
    <t>zł</t>
  </si>
  <si>
    <t>Nie wnosi się opłaty produktowej, której wysokość nie przekracza 100 zł (art.12 ust. 5 ustawy).</t>
  </si>
  <si>
    <t xml:space="preserve">oleje smarowe: </t>
  </si>
  <si>
    <t>Wysokość naleznej opłaty produktowej w zł:</t>
  </si>
  <si>
    <t>poddanych w 2020 roku</t>
  </si>
  <si>
    <t>stawki</t>
  </si>
  <si>
    <t>Masa 2019 [kg]</t>
  </si>
  <si>
    <t>Masa 2020 [kg]</t>
  </si>
  <si>
    <t>Masa stanowiąca podstawę [kg]</t>
  </si>
  <si>
    <t>poziom wymagany-poziom odsiągnięty</t>
  </si>
  <si>
    <t>odzysk</t>
  </si>
  <si>
    <t>recykling</t>
  </si>
  <si>
    <t>KALKULATOR OPŁATY PRODUKTOWEJ ZA ROK 2020 - PRODUKTY</t>
  </si>
  <si>
    <t>błąd- poziom recyklingu nie może wynosic więcej niż 100%</t>
  </si>
  <si>
    <r>
      <rPr>
        <b/>
        <sz val="9"/>
        <color indexed="8"/>
        <rFont val="Arial"/>
        <family val="2"/>
        <charset val="238"/>
      </rPr>
      <t>Wprowadzenie:</t>
    </r>
    <r>
      <rPr>
        <sz val="9"/>
        <color indexed="8"/>
        <rFont val="Arial"/>
        <family val="2"/>
        <charset val="238"/>
      </rPr>
      <t xml:space="preserve">
Program umożliwia naliczenie opłaty produktowej za rok 2020. W celu wyliczenia opłaty należy wypełnić poniższy formularz.
Wprowadzone dane oraz wyliczona wysokość opłaty umieszczone zostaną w zakładce "Wynik".
</t>
    </r>
    <r>
      <rPr>
        <i/>
        <sz val="9"/>
        <color indexed="8"/>
        <rFont val="Arial"/>
        <family val="2"/>
        <charset val="238"/>
      </rPr>
      <t xml:space="preserve">
</t>
    </r>
    <r>
      <rPr>
        <b/>
        <i/>
        <sz val="9"/>
        <color indexed="8"/>
        <rFont val="Arial"/>
        <family val="2"/>
        <charset val="238"/>
      </rPr>
      <t xml:space="preserve">UWAGA: </t>
    </r>
    <r>
      <rPr>
        <i/>
        <sz val="9"/>
        <color indexed="8"/>
        <rFont val="Arial"/>
        <family val="2"/>
        <charset val="238"/>
      </rPr>
      <t xml:space="preserve">
Program nie uwzględnia wyliczenia opłaty w przypadku zorganizowanej przez podmiot sieci selektywnego zbierania (tj. kiedy wymagany poziom odzysku i recyklingu jest równy 100%).
</t>
    </r>
    <r>
      <rPr>
        <b/>
        <sz val="11"/>
        <color indexed="10"/>
        <rFont val="Arial"/>
        <family val="2"/>
        <charset val="238"/>
      </rPr>
      <t>Program pomaga w naliczeniu opłaty, ale nie zwalnia z obowiązku sporządzenia sprawozdania w Bazie danych o produktach 
i opakowaniach oraz o gospodarce odpadami (BDO).</t>
    </r>
  </si>
  <si>
    <t>błąd- poziom recyklingu nie może być większy niż poziom odzysku</t>
  </si>
  <si>
    <t>masa wprowadzonych na rynek produktów w tonach [Mg]:</t>
  </si>
  <si>
    <t>masa odpadów poddanych w tonach [Mg]:</t>
  </si>
  <si>
    <t>masa 2019 tony</t>
  </si>
  <si>
    <t>Masa 2020 tony</t>
  </si>
  <si>
    <t>Masa w tonach</t>
  </si>
  <si>
    <t>Masa produktów wprowadzonych na rynek w 2019 r. w tonach [Mg]:</t>
  </si>
  <si>
    <t>Masa produktów wprowadzonych na rynek w 2020 r. w tonach [Mg]:</t>
  </si>
  <si>
    <t>Masa wprowadzonych na rynek produktów stanowiących podstawę do obliczenia w tonach [Mg]:</t>
  </si>
  <si>
    <t>UWAGA! Masę należy uzupełnić w tonach [Mg]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</si>
</sst>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z_ł"/>
    <numFmt numFmtId="165" formatCode="#,##0\ _z_ł"/>
    <numFmt numFmtId="166" formatCode="0.0000"/>
  </numFmts>
  <fonts count="26">
    <font>
      <sz val="11"/>
      <color theme="1"/>
      <name val="Calibri"/>
      <family val="2"/>
      <charset val="238"/>
      <scheme val="minor"/>
    </font>
    <font>
      <sz val="9"/>
      <color indexed="8"/>
      <name val="Arial"/>
      <family val="2"/>
      <charset val="238"/>
    </font>
    <font>
      <b/>
      <sz val="9"/>
      <color indexed="8"/>
      <name val="Arial"/>
      <family val="2"/>
      <charset val="238"/>
    </font>
    <font>
      <i/>
      <sz val="9"/>
      <color indexed="8"/>
      <name val="Arial"/>
      <family val="2"/>
      <charset val="238"/>
    </font>
    <font>
      <b/>
      <i/>
      <sz val="9"/>
      <color indexed="8"/>
      <name val="Arial"/>
      <family val="2"/>
      <charset val="238"/>
    </font>
    <font>
      <b/>
      <sz val="11"/>
      <color indexed="10"/>
      <name val="Arial"/>
      <family val="2"/>
      <charset val="238"/>
    </font>
    <font>
      <sz val="9"/>
      <color theme="1"/>
      <name val="Czcionka tekstu podstawowego"/>
      <family val="2"/>
      <charset val="238"/>
    </font>
    <font>
      <b/>
      <sz val="14"/>
      <color indexed="8"/>
      <name val="Arial"/>
      <family val="2"/>
      <charset val="238"/>
    </font>
    <font>
      <sz val="10"/>
      <color indexed="8"/>
      <name val="Arial"/>
      <family val="2"/>
      <charset val="238"/>
    </font>
    <font>
      <b/>
      <sz val="11"/>
      <color indexed="8"/>
      <name val="Arial"/>
      <family val="2"/>
      <charset val="238"/>
    </font>
    <font>
      <b/>
      <sz val="8"/>
      <color indexed="8"/>
      <name val="Arial"/>
      <family val="2"/>
      <charset val="238"/>
    </font>
    <font>
      <sz val="8"/>
      <color rgb="FFFF0000"/>
      <name val="Arial"/>
      <family val="2"/>
      <charset val="238"/>
    </font>
    <font>
      <sz val="8"/>
      <color indexed="10"/>
      <name val="Arial"/>
      <family val="2"/>
      <charset val="238"/>
    </font>
    <font>
      <sz val="8"/>
      <color theme="0"/>
      <name val="Arial"/>
      <family val="2"/>
      <charset val="238"/>
    </font>
    <font>
      <sz val="7"/>
      <color indexed="8"/>
      <name val="Arial"/>
      <family val="2"/>
      <charset val="238"/>
    </font>
    <font>
      <b/>
      <sz val="7"/>
      <color indexed="8"/>
      <name val="Arial"/>
      <family val="2"/>
      <charset val="238"/>
    </font>
    <font>
      <sz val="8"/>
      <color indexed="8"/>
      <name val="Arial"/>
      <family val="2"/>
      <charset val="238"/>
    </font>
    <font>
      <i/>
      <sz val="8"/>
      <color rgb="FFFF0000"/>
      <name val="Arial"/>
      <family val="2"/>
      <charset val="238"/>
    </font>
    <font>
      <sz val="7"/>
      <color theme="1"/>
      <name val="Arial"/>
      <family val="2"/>
      <charset val="238"/>
    </font>
    <font>
      <sz val="8"/>
      <name val="Calibri"/>
      <family val="2"/>
      <charset val="238"/>
      <scheme val="minor"/>
    </font>
    <font>
      <b/>
      <i/>
      <sz val="8"/>
      <color indexed="8"/>
      <name val="Arial"/>
      <family val="2"/>
      <charset val="238"/>
    </font>
    <font>
      <i/>
      <sz val="11"/>
      <color rgb="FFFF0000"/>
      <name val="Calibri"/>
      <family val="2"/>
      <charset val="238"/>
      <scheme val="minor"/>
    </font>
    <font>
      <b/>
      <i/>
      <sz val="8"/>
      <color theme="1"/>
      <name val="Arial"/>
      <family val="2"/>
      <charset val="238"/>
    </font>
    <font>
      <b/>
      <i/>
      <sz val="11"/>
      <color theme="1"/>
      <name val="Calibri"/>
      <family val="2"/>
      <charset val="238"/>
      <scheme val="minor"/>
    </font>
    <font>
      <b/>
      <i/>
      <sz val="10"/>
      <color indexed="8"/>
      <name val="Arial"/>
      <family val="2"/>
      <charset val="238"/>
    </font>
    <font>
      <b/>
      <sz val="12"/>
      <color rgb="FFFF0000"/>
      <name val="Arial"/>
      <family val="2"/>
      <charset val="238"/>
    </font>
  </fonts>
  <fills count="8">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66"/>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28">
    <xf numFmtId="0" fontId="0" fillId="0" borderId="0" xfId="0"/>
    <xf numFmtId="0" fontId="14" fillId="3" borderId="2" xfId="0" applyFont="1" applyFill="1" applyBorder="1" applyAlignment="1" applyProtection="1">
      <alignment horizontal="center" vertical="center" wrapText="1"/>
      <protection hidden="1"/>
    </xf>
    <xf numFmtId="2" fontId="14" fillId="0" borderId="2" xfId="0" applyNumberFormat="1" applyFont="1" applyBorder="1" applyAlignment="1" applyProtection="1">
      <alignment horizontal="center" vertical="center" wrapText="1"/>
      <protection hidden="1"/>
    </xf>
    <xf numFmtId="2" fontId="14" fillId="0" borderId="12" xfId="0" applyNumberFormat="1" applyFont="1" applyBorder="1" applyAlignment="1" applyProtection="1">
      <alignment horizontal="center" vertical="center" wrapText="1"/>
      <protection hidden="1"/>
    </xf>
    <xf numFmtId="0" fontId="16" fillId="0" borderId="0" xfId="0" applyFont="1" applyProtection="1">
      <protection hidden="1"/>
    </xf>
    <xf numFmtId="0" fontId="2" fillId="0" borderId="0" xfId="0" applyFont="1" applyAlignment="1" applyProtection="1">
      <alignment horizontal="right" vertical="center" wrapText="1"/>
      <protection hidden="1"/>
    </xf>
    <xf numFmtId="0" fontId="2" fillId="0" borderId="0" xfId="0" applyFont="1" applyAlignment="1" applyProtection="1">
      <alignment horizontal="left" wrapText="1"/>
      <protection hidden="1"/>
    </xf>
    <xf numFmtId="0" fontId="2"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4" fillId="2" borderId="2" xfId="0" applyFont="1" applyFill="1" applyBorder="1" applyAlignment="1" applyProtection="1">
      <alignment horizontal="left"/>
      <protection hidden="1"/>
    </xf>
    <xf numFmtId="0" fontId="15" fillId="2" borderId="12" xfId="0" applyFont="1" applyFill="1" applyBorder="1" applyAlignment="1" applyProtection="1">
      <alignment horizontal="left" wrapText="1"/>
      <protection hidden="1"/>
    </xf>
    <xf numFmtId="0" fontId="14" fillId="0" borderId="0" xfId="0" applyFont="1" applyAlignment="1" applyProtection="1">
      <alignment horizontal="left"/>
      <protection hidden="1"/>
    </xf>
    <xf numFmtId="0" fontId="15" fillId="0" borderId="15" xfId="0" applyFont="1" applyBorder="1" applyAlignment="1" applyProtection="1">
      <alignment horizontal="left" vertical="center" wrapText="1"/>
      <protection hidden="1"/>
    </xf>
    <xf numFmtId="0" fontId="0" fillId="0" borderId="0" xfId="0" applyAlignment="1">
      <alignment vertical="center"/>
    </xf>
    <xf numFmtId="0" fontId="15" fillId="0" borderId="0" xfId="0" applyFont="1" applyAlignment="1" applyProtection="1">
      <alignment horizontal="center" vertical="center" wrapText="1"/>
      <protection hidden="1"/>
    </xf>
    <xf numFmtId="0" fontId="15" fillId="0" borderId="0" xfId="0" applyFont="1" applyBorder="1" applyAlignment="1" applyProtection="1">
      <alignment horizontal="left" vertical="center" wrapText="1"/>
      <protection hidden="1"/>
    </xf>
    <xf numFmtId="0" fontId="20" fillId="0" borderId="0" xfId="0" applyFont="1" applyAlignment="1" applyProtection="1">
      <protection hidden="1"/>
    </xf>
    <xf numFmtId="0" fontId="15" fillId="2" borderId="0" xfId="0" applyFont="1" applyFill="1" applyBorder="1" applyAlignment="1" applyProtection="1">
      <alignment horizontal="center" wrapText="1"/>
      <protection hidden="1"/>
    </xf>
    <xf numFmtId="0" fontId="15" fillId="2" borderId="0" xfId="0" applyFont="1" applyFill="1" applyBorder="1" applyAlignment="1" applyProtection="1">
      <alignment horizontal="left" wrapText="1"/>
      <protection hidden="1"/>
    </xf>
    <xf numFmtId="0" fontId="0" fillId="0" borderId="0" xfId="0" applyProtection="1">
      <protection hidden="1"/>
    </xf>
    <xf numFmtId="0" fontId="16" fillId="0" borderId="0" xfId="0" applyFont="1" applyAlignment="1" applyProtection="1">
      <alignment horizontal="right"/>
      <protection hidden="1"/>
    </xf>
    <xf numFmtId="165" fontId="2" fillId="0" borderId="0" xfId="0" applyNumberFormat="1" applyFont="1" applyAlignment="1" applyProtection="1">
      <alignment horizontal="right" wrapText="1"/>
      <protection hidden="1"/>
    </xf>
    <xf numFmtId="0" fontId="18" fillId="0" borderId="2" xfId="0" applyFont="1" applyBorder="1" applyAlignment="1" applyProtection="1">
      <alignment horizontal="left" vertical="center"/>
      <protection hidden="1"/>
    </xf>
    <xf numFmtId="0" fontId="18" fillId="0" borderId="10"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protection hidden="1"/>
    </xf>
    <xf numFmtId="0" fontId="22" fillId="0" borderId="0" xfId="0" applyFont="1" applyProtection="1">
      <protection hidden="1"/>
    </xf>
    <xf numFmtId="3" fontId="23" fillId="0" borderId="0" xfId="0" applyNumberFormat="1" applyFont="1" applyFill="1" applyProtection="1">
      <protection hidden="1"/>
    </xf>
    <xf numFmtId="0" fontId="18" fillId="0" borderId="2" xfId="0" applyFont="1" applyBorder="1" applyAlignment="1" applyProtection="1">
      <alignment horizontal="center" vertical="center"/>
      <protection hidden="1"/>
    </xf>
    <xf numFmtId="0" fontId="15" fillId="0" borderId="15"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165" fontId="2" fillId="0" borderId="0" xfId="0" applyNumberFormat="1" applyFont="1" applyAlignment="1" applyProtection="1">
      <alignment horizontal="right" wrapText="1"/>
      <protection hidden="1"/>
    </xf>
    <xf numFmtId="0" fontId="8" fillId="0" borderId="0" xfId="0" applyFont="1" applyProtection="1">
      <protection hidden="1"/>
    </xf>
    <xf numFmtId="0" fontId="1" fillId="3" borderId="2"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10" fillId="0" borderId="2" xfId="0" applyFont="1" applyBorder="1" applyAlignment="1" applyProtection="1">
      <alignment horizontal="center" vertical="center" wrapText="1"/>
      <protection hidden="1"/>
    </xf>
    <xf numFmtId="0" fontId="10" fillId="5" borderId="2" xfId="0" applyFont="1" applyFill="1" applyBorder="1" applyAlignment="1" applyProtection="1">
      <alignment horizontal="center" vertical="center" wrapText="1"/>
      <protection hidden="1"/>
    </xf>
    <xf numFmtId="0" fontId="10" fillId="4" borderId="2" xfId="0" applyFont="1" applyFill="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13" fillId="0" borderId="9" xfId="0" applyFont="1" applyBorder="1" applyProtection="1">
      <protection hidden="1"/>
    </xf>
    <xf numFmtId="0" fontId="13" fillId="0" borderId="12" xfId="0" applyFont="1" applyBorder="1" applyProtection="1">
      <protection hidden="1"/>
    </xf>
    <xf numFmtId="0" fontId="13" fillId="0" borderId="2" xfId="0" applyFont="1" applyBorder="1" applyAlignment="1" applyProtection="1">
      <alignment horizontal="center" vertical="center"/>
      <protection hidden="1"/>
    </xf>
    <xf numFmtId="0" fontId="14" fillId="3" borderId="2" xfId="0" applyFont="1" applyFill="1" applyBorder="1" applyAlignment="1" applyProtection="1">
      <alignment wrapText="1"/>
      <protection hidden="1"/>
    </xf>
    <xf numFmtId="0" fontId="15" fillId="3" borderId="2" xfId="0" applyFont="1" applyFill="1" applyBorder="1" applyAlignment="1" applyProtection="1">
      <alignment wrapText="1"/>
      <protection hidden="1"/>
    </xf>
    <xf numFmtId="0" fontId="15" fillId="3" borderId="2"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wrapText="1"/>
      <protection hidden="1"/>
    </xf>
    <xf numFmtId="2" fontId="18" fillId="0" borderId="2" xfId="0" applyNumberFormat="1" applyFont="1" applyBorder="1" applyAlignment="1" applyProtection="1">
      <alignment horizontal="center" vertical="center" wrapText="1"/>
      <protection hidden="1"/>
    </xf>
    <xf numFmtId="166" fontId="1" fillId="0" borderId="2" xfId="0" applyNumberFormat="1" applyFont="1" applyBorder="1" applyAlignment="1" applyProtection="1">
      <alignment horizontal="center" vertical="center" wrapText="1"/>
      <protection locked="0"/>
    </xf>
    <xf numFmtId="166" fontId="1" fillId="0" borderId="2" xfId="0" applyNumberFormat="1" applyFont="1" applyBorder="1" applyAlignment="1" applyProtection="1">
      <alignment horizontal="center" vertical="center"/>
      <protection locked="0"/>
    </xf>
    <xf numFmtId="166" fontId="16" fillId="3" borderId="13" xfId="0" applyNumberFormat="1" applyFont="1" applyFill="1" applyBorder="1" applyAlignment="1" applyProtection="1">
      <alignment horizontal="center" vertical="center"/>
      <protection hidden="1"/>
    </xf>
    <xf numFmtId="166" fontId="1" fillId="4" borderId="2" xfId="0" applyNumberFormat="1" applyFont="1" applyFill="1" applyBorder="1" applyAlignment="1" applyProtection="1">
      <alignment horizontal="center" vertical="center"/>
      <protection locked="0"/>
    </xf>
    <xf numFmtId="166" fontId="1" fillId="2" borderId="2" xfId="0" applyNumberFormat="1" applyFont="1" applyFill="1" applyBorder="1" applyAlignment="1" applyProtection="1">
      <alignment horizontal="center" vertical="center"/>
      <protection locked="0"/>
    </xf>
    <xf numFmtId="166" fontId="18" fillId="0" borderId="2" xfId="0" applyNumberFormat="1" applyFont="1" applyBorder="1" applyAlignment="1" applyProtection="1">
      <alignment horizontal="center" vertical="center"/>
      <protection hidden="1"/>
    </xf>
    <xf numFmtId="166" fontId="15" fillId="2" borderId="0" xfId="0" applyNumberFormat="1" applyFont="1" applyFill="1" applyBorder="1" applyAlignment="1" applyProtection="1">
      <alignment horizontal="center" wrapText="1"/>
      <protection hidden="1"/>
    </xf>
    <xf numFmtId="166" fontId="18" fillId="0" borderId="14" xfId="0" applyNumberFormat="1" applyFont="1" applyBorder="1" applyAlignment="1" applyProtection="1">
      <alignment horizontal="center" vertical="center"/>
      <protection hidden="1"/>
    </xf>
    <xf numFmtId="0" fontId="14" fillId="2" borderId="13" xfId="0" applyFont="1" applyFill="1" applyBorder="1" applyAlignment="1" applyProtection="1">
      <alignment horizontal="left"/>
      <protection hidden="1"/>
    </xf>
    <xf numFmtId="0" fontId="15" fillId="2" borderId="7" xfId="0" applyFont="1" applyFill="1" applyBorder="1" applyAlignment="1" applyProtection="1">
      <alignment horizontal="left" wrapText="1"/>
      <protection hidden="1"/>
    </xf>
    <xf numFmtId="2" fontId="18" fillId="0" borderId="2" xfId="0" applyNumberFormat="1" applyFont="1" applyBorder="1" applyAlignment="1" applyProtection="1">
      <alignment horizontal="center" vertical="center"/>
      <protection hidden="1"/>
    </xf>
    <xf numFmtId="2" fontId="18" fillId="0" borderId="14" xfId="0" applyNumberFormat="1" applyFont="1" applyBorder="1" applyAlignment="1" applyProtection="1">
      <alignment horizontal="center" vertical="center"/>
      <protection hidden="1"/>
    </xf>
    <xf numFmtId="0" fontId="14" fillId="0" borderId="2" xfId="0" applyFont="1" applyBorder="1" applyAlignment="1" applyProtection="1">
      <alignment horizontal="center" vertical="center" wrapText="1"/>
      <protection hidden="1"/>
    </xf>
    <xf numFmtId="0" fontId="0" fillId="0" borderId="2" xfId="0" applyBorder="1" applyProtection="1">
      <protection hidden="1"/>
    </xf>
    <xf numFmtId="0" fontId="14" fillId="0" borderId="2" xfId="0" applyFont="1" applyBorder="1" applyAlignment="1" applyProtection="1">
      <alignment horizontal="left" vertical="center" wrapText="1"/>
      <protection hidden="1"/>
    </xf>
    <xf numFmtId="0" fontId="14" fillId="0" borderId="17" xfId="0" applyFont="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5" fillId="3" borderId="2" xfId="0" applyFont="1" applyFill="1" applyBorder="1" applyAlignment="1" applyProtection="1">
      <alignment horizontal="center" wrapText="1"/>
      <protection hidden="1"/>
    </xf>
    <xf numFmtId="0" fontId="1" fillId="0" borderId="0" xfId="0" applyFont="1" applyAlignment="1" applyProtection="1">
      <alignment vertical="center" wrapText="1"/>
      <protection hidden="1"/>
    </xf>
    <xf numFmtId="0" fontId="6" fillId="0" borderId="0" xfId="0" applyFont="1" applyAlignment="1" applyProtection="1">
      <protection hidden="1"/>
    </xf>
    <xf numFmtId="0" fontId="1" fillId="0" borderId="2" xfId="0" applyFont="1" applyBorder="1" applyAlignment="1" applyProtection="1">
      <alignment vertical="center" wrapText="1"/>
      <protection hidden="1"/>
    </xf>
    <xf numFmtId="49" fontId="1" fillId="0" borderId="9" xfId="0" applyNumberFormat="1" applyFont="1" applyBorder="1" applyAlignment="1" applyProtection="1">
      <alignment vertical="center" wrapText="1"/>
      <protection hidden="1"/>
    </xf>
    <xf numFmtId="49" fontId="1" fillId="0" borderId="12" xfId="0" applyNumberFormat="1" applyFont="1" applyBorder="1" applyAlignment="1" applyProtection="1">
      <alignment vertical="center" wrapText="1"/>
      <protection hidden="1"/>
    </xf>
    <xf numFmtId="49" fontId="1" fillId="0" borderId="10" xfId="0" applyNumberFormat="1" applyFont="1" applyBorder="1" applyAlignment="1" applyProtection="1">
      <alignment vertical="center" wrapText="1"/>
      <protection hidden="1"/>
    </xf>
    <xf numFmtId="0" fontId="2" fillId="3" borderId="2" xfId="0" applyFont="1" applyFill="1" applyBorder="1" applyAlignment="1" applyProtection="1">
      <alignment horizontal="left" vertical="center" wrapText="1"/>
      <protection hidden="1"/>
    </xf>
    <xf numFmtId="0" fontId="1" fillId="0" borderId="2" xfId="0" applyFont="1" applyBorder="1" applyAlignment="1" applyProtection="1">
      <alignment horizontal="left" vertical="top" wrapText="1"/>
      <protection hidden="1"/>
    </xf>
    <xf numFmtId="0" fontId="1" fillId="0" borderId="9" xfId="0" applyFont="1" applyBorder="1" applyAlignment="1" applyProtection="1">
      <alignment vertical="center" wrapText="1"/>
      <protection hidden="1"/>
    </xf>
    <xf numFmtId="0" fontId="1" fillId="0" borderId="12" xfId="0" applyFont="1" applyBorder="1" applyAlignment="1" applyProtection="1">
      <alignment vertical="center" wrapText="1"/>
      <protection hidden="1"/>
    </xf>
    <xf numFmtId="0" fontId="1" fillId="0" borderId="10" xfId="0" applyFont="1" applyBorder="1" applyAlignment="1" applyProtection="1">
      <alignment vertical="center" wrapText="1"/>
      <protection hidden="1"/>
    </xf>
    <xf numFmtId="0" fontId="1" fillId="0" borderId="0" xfId="0" applyFont="1" applyAlignment="1" applyProtection="1">
      <alignment horizontal="left" vertical="center" wrapText="1"/>
      <protection hidden="1"/>
    </xf>
    <xf numFmtId="0" fontId="25" fillId="7" borderId="0" xfId="0" applyFont="1" applyFill="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1"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wrapText="1"/>
      <protection hidden="1"/>
    </xf>
    <xf numFmtId="0" fontId="9" fillId="3" borderId="4"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10"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protection hidden="1"/>
    </xf>
    <xf numFmtId="0" fontId="14" fillId="0" borderId="17"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4" fillId="2" borderId="0" xfId="0" applyFont="1" applyFill="1" applyBorder="1" applyAlignment="1" applyProtection="1">
      <alignment horizontal="left" wrapText="1"/>
      <protection hidden="1"/>
    </xf>
    <xf numFmtId="0" fontId="14" fillId="2" borderId="7" xfId="0" applyFont="1" applyFill="1" applyBorder="1" applyAlignment="1" applyProtection="1">
      <alignment horizontal="left" wrapText="1"/>
      <protection hidden="1"/>
    </xf>
    <xf numFmtId="0" fontId="14" fillId="2" borderId="8" xfId="0" applyFont="1" applyFill="1" applyBorder="1" applyAlignment="1" applyProtection="1">
      <alignment horizontal="left" wrapText="1"/>
      <protection hidden="1"/>
    </xf>
    <xf numFmtId="0" fontId="14" fillId="0" borderId="2" xfId="0" applyFont="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8" fillId="0" borderId="2" xfId="0" applyFont="1" applyBorder="1" applyAlignment="1" applyProtection="1">
      <alignment horizontal="left" vertical="center" wrapText="1"/>
      <protection hidden="1"/>
    </xf>
    <xf numFmtId="0" fontId="18" fillId="0" borderId="2" xfId="0" applyFont="1" applyBorder="1" applyAlignment="1" applyProtection="1">
      <alignment horizontal="center" vertical="center"/>
      <protection hidden="1"/>
    </xf>
    <xf numFmtId="0" fontId="15" fillId="2" borderId="6"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left" wrapText="1"/>
      <protection hidden="1"/>
    </xf>
    <xf numFmtId="0" fontId="15" fillId="2" borderId="8" xfId="0" applyFont="1" applyFill="1" applyBorder="1" applyAlignment="1" applyProtection="1">
      <alignment horizontal="left" wrapText="1"/>
      <protection hidden="1"/>
    </xf>
    <xf numFmtId="0" fontId="21" fillId="0" borderId="0" xfId="0" applyFont="1" applyAlignment="1" applyProtection="1">
      <alignment horizontal="center"/>
      <protection hidden="1"/>
    </xf>
    <xf numFmtId="0" fontId="24" fillId="0" borderId="0" xfId="0" applyFont="1" applyAlignment="1" applyProtection="1">
      <alignment horizontal="center"/>
      <protection hidden="1"/>
    </xf>
    <xf numFmtId="164" fontId="15" fillId="0" borderId="16" xfId="0" applyNumberFormat="1" applyFont="1" applyBorder="1" applyAlignment="1" applyProtection="1">
      <alignment horizontal="center" vertical="center" wrapText="1"/>
      <protection hidden="1"/>
    </xf>
    <xf numFmtId="0" fontId="16" fillId="0" borderId="0" xfId="0" applyFont="1" applyAlignment="1" applyProtection="1">
      <alignment horizontal="right"/>
      <protection hidden="1"/>
    </xf>
    <xf numFmtId="165" fontId="2" fillId="0" borderId="0" xfId="0" applyNumberFormat="1" applyFont="1" applyAlignment="1" applyProtection="1">
      <alignment horizontal="right" wrapText="1"/>
      <protection hidden="1"/>
    </xf>
    <xf numFmtId="0" fontId="15" fillId="2" borderId="9" xfId="0" applyFont="1" applyFill="1" applyBorder="1" applyAlignment="1" applyProtection="1">
      <alignment horizontal="center" vertical="center" wrapText="1"/>
      <protection hidden="1"/>
    </xf>
    <xf numFmtId="0" fontId="15" fillId="2" borderId="12"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left" wrapText="1"/>
      <protection hidden="1"/>
    </xf>
    <xf numFmtId="0" fontId="15" fillId="2" borderId="10" xfId="0" applyFont="1" applyFill="1" applyBorder="1" applyAlignment="1" applyProtection="1">
      <alignment horizontal="left" wrapText="1"/>
      <protection hidden="1"/>
    </xf>
  </cellXfs>
  <cellStyles count="1">
    <cellStyle name="Normalny" xfId="0" builtinId="0"/>
  </cellStyles>
  <dxfs count="4">
    <dxf>
      <font>
        <color rgb="FF9C0006"/>
      </font>
      <fill>
        <patternFill>
          <bgColor rgb="FFFFC7CE"/>
        </patternFill>
      </fill>
    </dxf>
    <dxf>
      <font>
        <color rgb="FF9C0006"/>
      </font>
      <fill>
        <patternFill>
          <bgColor rgb="FFFFC7CE"/>
        </patternFill>
      </fill>
    </dxf>
    <dxf>
      <font>
        <b val="0"/>
        <i val="0"/>
        <color theme="0"/>
      </font>
      <fill>
        <patternFill>
          <bgColor theme="0"/>
        </patternFill>
      </fill>
    </dxf>
    <dxf>
      <font>
        <b val="0"/>
        <i val="0"/>
        <color theme="0"/>
      </font>
      <fill>
        <patternFill>
          <bgColor theme="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2</xdr:rowOff>
    </xdr:from>
    <xdr:to>
      <xdr:col>12</xdr:col>
      <xdr:colOff>752476</xdr:colOff>
      <xdr:row>6</xdr:row>
      <xdr:rowOff>752476</xdr:rowOff>
    </xdr:to>
    <xdr:sp macro="" textlink="">
      <xdr:nvSpPr>
        <xdr:cNvPr id="2" name="pole tekstowe 1">
          <a:extLst>
            <a:ext uri="{FF2B5EF4-FFF2-40B4-BE49-F238E27FC236}">
              <a16:creationId xmlns:a16="http://schemas.microsoft.com/office/drawing/2014/main" id="{834EA71E-B107-48A3-B76C-B1057A1EA429}"/>
            </a:ext>
          </a:extLst>
        </xdr:cNvPr>
        <xdr:cNvSpPr txBox="1"/>
      </xdr:nvSpPr>
      <xdr:spPr>
        <a:xfrm>
          <a:off x="2" y="2"/>
          <a:ext cx="10353674" cy="189547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endParaRPr lang="pl-PL" sz="8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ilia.kowalczyk/Desktop/Aktywne%202020/kalkulator_oplaty_produktowej_rok_2019_-_produkty%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Z"/>
      <sheetName val="Produkty nowe"/>
      <sheetName val="1"/>
      <sheetName val="Wykaz Opakowania"/>
      <sheetName val="Wynik"/>
      <sheetName val="SPRAWOZDANIE"/>
      <sheetName val="2"/>
      <sheetName val="tabela poziomy i stawki opkw"/>
      <sheetName val="Testowy"/>
      <sheetName val="Dane"/>
      <sheetName val="lista produktów"/>
      <sheetName val="poz. i staw produkty"/>
      <sheetName val="Załączniki z ustawy"/>
    </sheetNames>
    <sheetDataSet>
      <sheetData sheetId="0"/>
      <sheetData sheetId="1"/>
      <sheetData sheetId="2">
        <row r="2">
          <cell r="H2" t="str">
            <v>produkty</v>
          </cell>
        </row>
        <row r="3">
          <cell r="C3">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9"/>
  <sheetViews>
    <sheetView showGridLines="0" showRowColHeaders="0" tabSelected="1" zoomScale="80" zoomScaleNormal="80" workbookViewId="0">
      <selection activeCell="N9" sqref="N9"/>
    </sheetView>
  </sheetViews>
  <sheetFormatPr defaultRowHeight="15"/>
  <cols>
    <col min="7" max="7" width="15.85546875" customWidth="1"/>
    <col min="8" max="8" width="16.140625" customWidth="1"/>
    <col min="9" max="10" width="12.7109375" customWidth="1"/>
    <col min="11" max="12" width="15.85546875" customWidth="1"/>
    <col min="13" max="14" width="20.85546875" customWidth="1"/>
  </cols>
  <sheetData>
    <row r="1" spans="1:18">
      <c r="A1" s="20"/>
      <c r="B1" s="20"/>
      <c r="C1" s="20"/>
      <c r="D1" s="20"/>
      <c r="E1" s="20"/>
      <c r="F1" s="20"/>
      <c r="G1" s="20"/>
      <c r="H1" s="20"/>
      <c r="I1" s="20"/>
      <c r="J1" s="20"/>
      <c r="K1" s="20"/>
      <c r="L1" s="20"/>
      <c r="M1" s="20"/>
      <c r="N1" s="20"/>
      <c r="O1" s="20"/>
      <c r="P1" s="20"/>
      <c r="Q1" s="20"/>
      <c r="R1" s="20"/>
    </row>
    <row r="2" spans="1:18">
      <c r="A2" s="20"/>
      <c r="B2" s="20"/>
      <c r="C2" s="20"/>
      <c r="D2" s="20"/>
      <c r="E2" s="20"/>
      <c r="F2" s="20"/>
      <c r="G2" s="20"/>
      <c r="H2" s="20"/>
      <c r="I2" s="20"/>
      <c r="J2" s="20"/>
      <c r="K2" s="20"/>
      <c r="L2" s="20"/>
      <c r="M2" s="20"/>
      <c r="N2" s="20"/>
      <c r="O2" s="20"/>
      <c r="P2" s="20"/>
      <c r="Q2" s="20"/>
      <c r="R2" s="20"/>
    </row>
    <row r="3" spans="1:18">
      <c r="A3" s="20"/>
      <c r="B3" s="20"/>
      <c r="C3" s="20"/>
      <c r="D3" s="20"/>
      <c r="E3" s="20"/>
      <c r="F3" s="20"/>
      <c r="G3" s="20"/>
      <c r="H3" s="20"/>
      <c r="I3" s="20"/>
      <c r="J3" s="20"/>
      <c r="K3" s="20"/>
      <c r="L3" s="20"/>
      <c r="M3" s="20"/>
      <c r="N3" s="20"/>
      <c r="O3" s="20"/>
      <c r="P3" s="20"/>
      <c r="Q3" s="20"/>
      <c r="R3" s="20"/>
    </row>
    <row r="4" spans="1:18">
      <c r="A4" s="20"/>
      <c r="B4" s="20"/>
      <c r="C4" s="20"/>
      <c r="D4" s="20"/>
      <c r="E4" s="20"/>
      <c r="F4" s="20"/>
      <c r="G4" s="20"/>
      <c r="H4" s="20"/>
      <c r="I4" s="20"/>
      <c r="J4" s="20"/>
      <c r="K4" s="20"/>
      <c r="L4" s="20"/>
      <c r="M4" s="20"/>
      <c r="N4" s="20"/>
      <c r="O4" s="20"/>
      <c r="P4" s="20"/>
      <c r="Q4" s="20"/>
      <c r="R4" s="20"/>
    </row>
    <row r="5" spans="1:18">
      <c r="A5" s="20"/>
      <c r="B5" s="20"/>
      <c r="C5" s="20"/>
      <c r="D5" s="20"/>
      <c r="E5" s="20"/>
      <c r="F5" s="20"/>
      <c r="G5" s="20"/>
      <c r="H5" s="20"/>
      <c r="I5" s="20"/>
      <c r="J5" s="20"/>
      <c r="K5" s="20"/>
      <c r="L5" s="20"/>
      <c r="M5" s="20"/>
      <c r="N5" s="20"/>
      <c r="O5" s="20"/>
      <c r="P5" s="20"/>
      <c r="Q5" s="20"/>
      <c r="R5" s="20"/>
    </row>
    <row r="6" spans="1:18">
      <c r="A6" s="20"/>
      <c r="B6" s="20"/>
      <c r="C6" s="20"/>
      <c r="D6" s="20"/>
      <c r="E6" s="20"/>
      <c r="F6" s="20"/>
      <c r="G6" s="20"/>
      <c r="H6" s="20"/>
      <c r="I6" s="20"/>
      <c r="J6" s="20"/>
      <c r="K6" s="20"/>
      <c r="L6" s="20"/>
      <c r="M6" s="20"/>
      <c r="N6" s="20"/>
      <c r="O6" s="20"/>
      <c r="P6" s="20"/>
      <c r="Q6" s="20"/>
      <c r="R6" s="20"/>
    </row>
    <row r="7" spans="1:18" ht="61.5" customHeight="1">
      <c r="A7" s="20"/>
      <c r="B7" s="20"/>
      <c r="C7" s="20"/>
      <c r="D7" s="20"/>
      <c r="E7" s="20"/>
      <c r="F7" s="20"/>
      <c r="G7" s="20"/>
      <c r="H7" s="20"/>
      <c r="I7" s="20"/>
      <c r="J7" s="20"/>
      <c r="K7" s="20"/>
      <c r="L7" s="20"/>
      <c r="M7" s="20"/>
      <c r="N7" s="20"/>
      <c r="O7" s="20"/>
      <c r="P7" s="20"/>
      <c r="Q7" s="20"/>
      <c r="R7" s="20"/>
    </row>
    <row r="8" spans="1:18">
      <c r="A8" s="20"/>
      <c r="B8" s="20"/>
      <c r="C8" s="20"/>
      <c r="D8" s="20"/>
      <c r="E8" s="20"/>
      <c r="F8" s="20"/>
      <c r="G8" s="20"/>
      <c r="H8" s="20"/>
      <c r="I8" s="20"/>
      <c r="J8" s="20"/>
      <c r="K8" s="20"/>
      <c r="L8" s="20"/>
      <c r="M8" s="20"/>
      <c r="N8" s="20"/>
      <c r="O8" s="20"/>
      <c r="P8" s="20"/>
      <c r="Q8" s="20"/>
      <c r="R8" s="20"/>
    </row>
    <row r="9" spans="1:18" ht="12.75" customHeight="1">
      <c r="A9" s="83" t="s">
        <v>52</v>
      </c>
      <c r="B9" s="83"/>
      <c r="C9" s="83"/>
      <c r="D9" s="83"/>
      <c r="E9" s="83"/>
      <c r="F9" s="83"/>
      <c r="G9" s="83"/>
      <c r="H9" s="83"/>
      <c r="I9" s="83"/>
      <c r="J9" s="83"/>
      <c r="K9" s="83"/>
      <c r="L9" s="83"/>
      <c r="M9" s="83"/>
      <c r="N9" s="20"/>
      <c r="O9" s="20"/>
      <c r="P9" s="20"/>
      <c r="Q9" s="20"/>
      <c r="R9" s="20"/>
    </row>
    <row r="10" spans="1:18" ht="16.5" customHeight="1">
      <c r="A10" s="83"/>
      <c r="B10" s="83"/>
      <c r="C10" s="83"/>
      <c r="D10" s="83"/>
      <c r="E10" s="83"/>
      <c r="F10" s="83"/>
      <c r="G10" s="83"/>
      <c r="H10" s="83"/>
      <c r="I10" s="83"/>
      <c r="J10" s="83"/>
      <c r="K10" s="83"/>
      <c r="L10" s="83"/>
      <c r="M10" s="83"/>
      <c r="N10" s="20"/>
      <c r="O10" s="20"/>
      <c r="P10" s="20"/>
      <c r="Q10" s="20"/>
      <c r="R10" s="20"/>
    </row>
    <row r="11" spans="1:18" ht="27.75" customHeight="1">
      <c r="A11" s="83"/>
      <c r="B11" s="83"/>
      <c r="C11" s="83"/>
      <c r="D11" s="83"/>
      <c r="E11" s="83"/>
      <c r="F11" s="83"/>
      <c r="G11" s="83"/>
      <c r="H11" s="83"/>
      <c r="I11" s="83"/>
      <c r="J11" s="83"/>
      <c r="K11" s="83"/>
      <c r="L11" s="83"/>
      <c r="M11" s="83"/>
      <c r="N11" s="20"/>
      <c r="O11" s="20"/>
      <c r="P11" s="20"/>
      <c r="Q11" s="20"/>
      <c r="R11" s="20"/>
    </row>
    <row r="12" spans="1:18" ht="87.75" customHeight="1">
      <c r="A12" s="83"/>
      <c r="B12" s="83"/>
      <c r="C12" s="83"/>
      <c r="D12" s="83"/>
      <c r="E12" s="83"/>
      <c r="F12" s="83"/>
      <c r="G12" s="83"/>
      <c r="H12" s="83"/>
      <c r="I12" s="83"/>
      <c r="J12" s="83"/>
      <c r="K12" s="83"/>
      <c r="L12" s="83"/>
      <c r="M12" s="83"/>
      <c r="N12" s="20"/>
      <c r="O12" s="20"/>
      <c r="P12" s="20"/>
      <c r="Q12" s="20"/>
      <c r="R12" s="20"/>
    </row>
    <row r="13" spans="1:18" ht="13.5" customHeight="1">
      <c r="A13" s="72"/>
      <c r="B13" s="72"/>
      <c r="C13" s="72"/>
      <c r="D13" s="72"/>
      <c r="E13" s="72"/>
      <c r="F13" s="72"/>
      <c r="G13" s="72"/>
      <c r="H13" s="72"/>
      <c r="I13" s="72"/>
      <c r="J13" s="72"/>
      <c r="K13" s="72"/>
      <c r="L13" s="72"/>
      <c r="M13" s="72"/>
      <c r="N13" s="20"/>
      <c r="O13" s="20"/>
      <c r="P13" s="20"/>
      <c r="Q13" s="20"/>
      <c r="R13" s="20"/>
    </row>
    <row r="14" spans="1:18" ht="22.5" customHeight="1">
      <c r="A14" s="20"/>
      <c r="B14" s="73"/>
      <c r="C14" s="73"/>
      <c r="D14" s="73"/>
      <c r="E14" s="73"/>
      <c r="F14" s="73"/>
      <c r="G14" s="73"/>
      <c r="H14" s="73"/>
      <c r="I14" s="73"/>
      <c r="J14" s="84" t="s">
        <v>62</v>
      </c>
      <c r="K14" s="84"/>
      <c r="L14" s="84"/>
      <c r="M14" s="84"/>
      <c r="N14" s="20"/>
      <c r="O14" s="20"/>
      <c r="P14" s="20"/>
      <c r="Q14" s="20"/>
      <c r="R14" s="20"/>
    </row>
    <row r="15" spans="1:18">
      <c r="A15" s="20"/>
      <c r="B15" s="20"/>
      <c r="C15" s="20"/>
      <c r="D15" s="20"/>
      <c r="E15" s="20"/>
      <c r="F15" s="20"/>
      <c r="H15" s="20"/>
      <c r="I15" s="20"/>
      <c r="N15" s="20"/>
      <c r="O15" s="20"/>
      <c r="P15" s="20"/>
      <c r="Q15" s="20"/>
      <c r="R15" s="20"/>
    </row>
    <row r="16" spans="1:18">
      <c r="A16" s="20"/>
      <c r="B16" s="85" t="s">
        <v>0</v>
      </c>
      <c r="C16" s="86"/>
      <c r="D16" s="86"/>
      <c r="E16" s="86"/>
      <c r="F16" s="86"/>
      <c r="G16" s="86"/>
      <c r="H16" s="86"/>
      <c r="I16" s="86"/>
      <c r="J16" s="86"/>
      <c r="K16" s="86"/>
      <c r="L16" s="86"/>
      <c r="M16" s="86"/>
      <c r="N16" s="86"/>
      <c r="O16" s="20"/>
      <c r="P16" s="20"/>
      <c r="Q16" s="20"/>
      <c r="R16" s="20"/>
    </row>
    <row r="17" spans="1:18">
      <c r="A17" s="20"/>
      <c r="B17" s="85"/>
      <c r="C17" s="86"/>
      <c r="D17" s="86"/>
      <c r="E17" s="86"/>
      <c r="F17" s="86"/>
      <c r="G17" s="86"/>
      <c r="H17" s="86"/>
      <c r="I17" s="86"/>
      <c r="J17" s="86"/>
      <c r="K17" s="86"/>
      <c r="L17" s="86"/>
      <c r="M17" s="86"/>
      <c r="N17" s="86"/>
      <c r="O17" s="20"/>
      <c r="P17" s="20"/>
      <c r="Q17" s="20"/>
      <c r="R17" s="20"/>
    </row>
    <row r="18" spans="1:18">
      <c r="A18" s="20"/>
      <c r="B18" s="20"/>
      <c r="C18" s="20"/>
      <c r="D18" s="20"/>
      <c r="E18" s="20"/>
      <c r="F18" s="20"/>
      <c r="G18" s="20"/>
      <c r="H18" s="20"/>
      <c r="I18" s="20"/>
      <c r="J18" s="20"/>
      <c r="K18" s="20"/>
      <c r="L18" s="20"/>
      <c r="M18" s="20"/>
      <c r="N18" s="20"/>
      <c r="O18" s="20"/>
      <c r="P18" s="20"/>
      <c r="Q18" s="20"/>
      <c r="R18" s="20"/>
    </row>
    <row r="19" spans="1:18">
      <c r="A19" s="33"/>
      <c r="B19" s="87">
        <v>1</v>
      </c>
      <c r="C19" s="87"/>
      <c r="D19" s="87"/>
      <c r="E19" s="87"/>
      <c r="F19" s="87"/>
      <c r="G19" s="87"/>
      <c r="H19" s="34">
        <v>2</v>
      </c>
      <c r="I19" s="34">
        <v>3</v>
      </c>
      <c r="J19" s="34">
        <v>4</v>
      </c>
      <c r="K19" s="34">
        <v>5</v>
      </c>
      <c r="L19" s="34">
        <v>6</v>
      </c>
      <c r="M19" s="34">
        <v>7</v>
      </c>
      <c r="N19" s="34">
        <v>8</v>
      </c>
      <c r="O19" s="20"/>
      <c r="P19" s="20"/>
      <c r="Q19" s="20"/>
      <c r="R19" s="20"/>
    </row>
    <row r="20" spans="1:18">
      <c r="A20" s="33"/>
      <c r="B20" s="88"/>
      <c r="C20" s="89"/>
      <c r="D20" s="89"/>
      <c r="E20" s="89"/>
      <c r="F20" s="89"/>
      <c r="G20" s="89"/>
      <c r="H20" s="94" t="s">
        <v>1</v>
      </c>
      <c r="I20" s="95" t="s">
        <v>54</v>
      </c>
      <c r="J20" s="96"/>
      <c r="K20" s="96"/>
      <c r="L20" s="97"/>
      <c r="M20" s="101" t="s">
        <v>55</v>
      </c>
      <c r="N20" s="101"/>
      <c r="O20" s="20"/>
      <c r="P20" s="20"/>
      <c r="Q20" s="20"/>
      <c r="R20" s="20"/>
    </row>
    <row r="21" spans="1:18">
      <c r="A21" s="33"/>
      <c r="B21" s="90"/>
      <c r="C21" s="91"/>
      <c r="D21" s="91"/>
      <c r="E21" s="91"/>
      <c r="F21" s="91"/>
      <c r="G21" s="91"/>
      <c r="H21" s="94"/>
      <c r="I21" s="98"/>
      <c r="J21" s="99"/>
      <c r="K21" s="99"/>
      <c r="L21" s="100"/>
      <c r="M21" s="35" t="s">
        <v>2</v>
      </c>
      <c r="N21" s="36" t="s">
        <v>3</v>
      </c>
      <c r="O21" s="20"/>
      <c r="P21" s="20"/>
      <c r="Q21" s="20"/>
      <c r="R21" s="20"/>
    </row>
    <row r="22" spans="1:18" ht="33.75">
      <c r="A22" s="33"/>
      <c r="B22" s="90"/>
      <c r="C22" s="91"/>
      <c r="D22" s="91"/>
      <c r="E22" s="91"/>
      <c r="F22" s="91"/>
      <c r="G22" s="91"/>
      <c r="H22" s="94"/>
      <c r="I22" s="37" t="s">
        <v>4</v>
      </c>
      <c r="J22" s="37" t="s">
        <v>5</v>
      </c>
      <c r="K22" s="38" t="s">
        <v>6</v>
      </c>
      <c r="L22" s="38" t="s">
        <v>7</v>
      </c>
      <c r="M22" s="39" t="s">
        <v>42</v>
      </c>
      <c r="N22" s="69" t="s">
        <v>42</v>
      </c>
      <c r="O22" s="20"/>
      <c r="P22" s="20"/>
      <c r="Q22" s="20"/>
      <c r="R22" s="20"/>
    </row>
    <row r="23" spans="1:18" ht="33.75">
      <c r="A23" s="33"/>
      <c r="B23" s="90"/>
      <c r="C23" s="91"/>
      <c r="D23" s="91"/>
      <c r="E23" s="91"/>
      <c r="F23" s="91"/>
      <c r="G23" s="91"/>
      <c r="H23" s="94"/>
      <c r="I23" s="40" t="str">
        <f>IF(SUM(I26,I27,I29,I30,I31,I32,I33,I34)=0,"kolumna do wypełnienia","")</f>
        <v>kolumna do wypełnienia</v>
      </c>
      <c r="J23" s="40" t="str">
        <f t="shared" ref="J23" si="0">IF(SUM(J26,J27,J29,J30,J31,J32,J33,J34)=0,"kolumna do wypełnienia","")</f>
        <v>kolumna do wypełnienia</v>
      </c>
      <c r="K23" s="41" t="s">
        <v>8</v>
      </c>
      <c r="L23" s="41" t="s">
        <v>8</v>
      </c>
      <c r="M23" s="42" t="str">
        <f>IF(SUM(M26,M27,M29,M30,M31,M32,M33,M34)=0,"kolumna do wypełnienia","")</f>
        <v>kolumna do wypełnienia</v>
      </c>
      <c r="N23" s="42" t="str">
        <f>IF(SUM(N26,N27,N29,N30,N31,N32,N33,N34)=0,"kolumna do wypełnienia","")</f>
        <v>kolumna do wypełnienia</v>
      </c>
      <c r="O23" s="20"/>
      <c r="P23" s="20"/>
      <c r="Q23" s="20"/>
      <c r="R23" s="20"/>
    </row>
    <row r="24" spans="1:18">
      <c r="A24" s="33"/>
      <c r="B24" s="92"/>
      <c r="C24" s="93"/>
      <c r="D24" s="93"/>
      <c r="E24" s="93"/>
      <c r="F24" s="93"/>
      <c r="G24" s="93"/>
      <c r="H24" s="94"/>
      <c r="I24" s="43"/>
      <c r="J24" s="44"/>
      <c r="K24" s="45"/>
      <c r="L24" s="45"/>
      <c r="M24" s="46">
        <f>SUM(M26:M27,M29:M37)</f>
        <v>0</v>
      </c>
      <c r="N24" s="46">
        <f>SUM(N26:N27,N29:N37)</f>
        <v>0</v>
      </c>
      <c r="O24" s="20"/>
      <c r="P24" s="20"/>
      <c r="Q24" s="20"/>
      <c r="R24" s="20"/>
    </row>
    <row r="25" spans="1:18" ht="28.5" customHeight="1">
      <c r="A25" s="47"/>
      <c r="B25" s="78" t="s">
        <v>9</v>
      </c>
      <c r="C25" s="78"/>
      <c r="D25" s="78"/>
      <c r="E25" s="78"/>
      <c r="F25" s="78"/>
      <c r="G25" s="78"/>
      <c r="H25" s="48"/>
      <c r="I25" s="49" t="s">
        <v>10</v>
      </c>
      <c r="J25" s="49" t="s">
        <v>10</v>
      </c>
      <c r="K25" s="1" t="s">
        <v>6</v>
      </c>
      <c r="L25" s="1" t="s">
        <v>7</v>
      </c>
      <c r="M25" s="49" t="s">
        <v>42</v>
      </c>
      <c r="N25" s="49" t="s">
        <v>42</v>
      </c>
      <c r="O25" s="20"/>
      <c r="P25" s="20"/>
      <c r="Q25" s="20"/>
      <c r="R25" s="20"/>
    </row>
    <row r="26" spans="1:18" ht="142.5" customHeight="1">
      <c r="A26" s="50">
        <v>1</v>
      </c>
      <c r="B26" s="79" t="s">
        <v>11</v>
      </c>
      <c r="C26" s="79"/>
      <c r="D26" s="79"/>
      <c r="E26" s="79"/>
      <c r="F26" s="79"/>
      <c r="G26" s="79"/>
      <c r="H26" s="70" t="s">
        <v>12</v>
      </c>
      <c r="I26" s="53"/>
      <c r="J26" s="54"/>
      <c r="K26" s="55" t="str">
        <f>IF(OR(J26=0,J26=""),"",IF(I26=0,J26,I26))</f>
        <v/>
      </c>
      <c r="L26" s="55" t="str">
        <f>IF(OR(J26=0,J26=""),"",IF(I26=0,J26,I26))</f>
        <v/>
      </c>
      <c r="M26" s="56"/>
      <c r="N26" s="57"/>
      <c r="O26" s="20"/>
      <c r="P26" s="20"/>
      <c r="Q26" s="20"/>
      <c r="R26" s="20"/>
    </row>
    <row r="27" spans="1:18" ht="80.25" customHeight="1">
      <c r="A27" s="50">
        <v>2</v>
      </c>
      <c r="B27" s="79" t="s">
        <v>13</v>
      </c>
      <c r="C27" s="79"/>
      <c r="D27" s="79"/>
      <c r="E27" s="79"/>
      <c r="F27" s="79"/>
      <c r="G27" s="79"/>
      <c r="H27" s="70" t="s">
        <v>14</v>
      </c>
      <c r="I27" s="53"/>
      <c r="J27" s="54"/>
      <c r="K27" s="55" t="str">
        <f>IF(OR(J27=0,J27=""),"",IF(I27=0,J27,I27))</f>
        <v/>
      </c>
      <c r="L27" s="55" t="str">
        <f>IF(OR(J27=0,J27=""),"",IF(I27=0,J27,I27))</f>
        <v/>
      </c>
      <c r="M27" s="56"/>
      <c r="N27" s="57"/>
      <c r="O27" s="20"/>
      <c r="P27" s="20"/>
      <c r="Q27" s="20"/>
      <c r="R27" s="20"/>
    </row>
    <row r="28" spans="1:18" ht="19.5">
      <c r="A28" s="50"/>
      <c r="B28" s="78" t="s">
        <v>15</v>
      </c>
      <c r="C28" s="78"/>
      <c r="D28" s="78"/>
      <c r="E28" s="78"/>
      <c r="F28" s="78"/>
      <c r="G28" s="78"/>
      <c r="H28" s="71"/>
      <c r="I28" s="49" t="s">
        <v>10</v>
      </c>
      <c r="J28" s="49" t="s">
        <v>10</v>
      </c>
      <c r="K28" s="1" t="s">
        <v>6</v>
      </c>
      <c r="L28" s="1" t="s">
        <v>7</v>
      </c>
      <c r="M28" s="49" t="s">
        <v>42</v>
      </c>
      <c r="N28" s="49" t="s">
        <v>42</v>
      </c>
      <c r="O28" s="20"/>
      <c r="P28" s="20"/>
      <c r="Q28" s="20"/>
      <c r="R28" s="20"/>
    </row>
    <row r="29" spans="1:18" ht="40.5" customHeight="1">
      <c r="A29" s="50">
        <v>3</v>
      </c>
      <c r="B29" s="80" t="s">
        <v>16</v>
      </c>
      <c r="C29" s="81"/>
      <c r="D29" s="81"/>
      <c r="E29" s="81"/>
      <c r="F29" s="81"/>
      <c r="G29" s="82"/>
      <c r="H29" s="70" t="s">
        <v>17</v>
      </c>
      <c r="I29" s="53"/>
      <c r="J29" s="54"/>
      <c r="K29" s="55" t="str">
        <f>IF(OR(J29=0,J29=""),"",IF(I29=0,J29,I29))</f>
        <v/>
      </c>
      <c r="L29" s="55" t="str">
        <f>IF(OR(J29=0,J29=""),"",IF(I29=0,J29,I29))</f>
        <v/>
      </c>
      <c r="M29" s="56"/>
      <c r="N29" s="57"/>
      <c r="O29" s="20"/>
      <c r="P29" s="20"/>
      <c r="Q29" s="20"/>
      <c r="R29" s="20"/>
    </row>
    <row r="30" spans="1:18" ht="40.5" customHeight="1">
      <c r="A30" s="50">
        <v>4</v>
      </c>
      <c r="B30" s="80" t="s">
        <v>18</v>
      </c>
      <c r="C30" s="81"/>
      <c r="D30" s="81"/>
      <c r="E30" s="81"/>
      <c r="F30" s="81"/>
      <c r="G30" s="82"/>
      <c r="H30" s="70" t="s">
        <v>19</v>
      </c>
      <c r="I30" s="53"/>
      <c r="J30" s="54"/>
      <c r="K30" s="55" t="str">
        <f t="shared" ref="K30:K34" si="1">IF(OR(J30=0,J30=""),"",IF(I30=0,J30,I30))</f>
        <v/>
      </c>
      <c r="L30" s="55" t="str">
        <f t="shared" ref="L30:L34" si="2">IF(OR(J30=0,J30=""),"",IF(I30=0,J30,I30))</f>
        <v/>
      </c>
      <c r="M30" s="56"/>
      <c r="N30" s="57"/>
      <c r="O30" s="20"/>
      <c r="P30" s="20"/>
      <c r="Q30" s="20"/>
      <c r="R30" s="20"/>
    </row>
    <row r="31" spans="1:18" ht="40.5" customHeight="1">
      <c r="A31" s="50">
        <v>5</v>
      </c>
      <c r="B31" s="74" t="s">
        <v>20</v>
      </c>
      <c r="C31" s="74"/>
      <c r="D31" s="74"/>
      <c r="E31" s="74"/>
      <c r="F31" s="74"/>
      <c r="G31" s="74"/>
      <c r="H31" s="70" t="s">
        <v>21</v>
      </c>
      <c r="I31" s="53"/>
      <c r="J31" s="54"/>
      <c r="K31" s="55" t="str">
        <f t="shared" si="1"/>
        <v/>
      </c>
      <c r="L31" s="55" t="str">
        <f t="shared" si="2"/>
        <v/>
      </c>
      <c r="M31" s="56"/>
      <c r="N31" s="57"/>
      <c r="O31" s="20"/>
      <c r="P31" s="20"/>
      <c r="Q31" s="20"/>
      <c r="R31" s="20"/>
    </row>
    <row r="32" spans="1:18" ht="40.5" customHeight="1">
      <c r="A32" s="50">
        <v>6</v>
      </c>
      <c r="B32" s="75" t="s">
        <v>22</v>
      </c>
      <c r="C32" s="76"/>
      <c r="D32" s="76"/>
      <c r="E32" s="76"/>
      <c r="F32" s="76"/>
      <c r="G32" s="77"/>
      <c r="H32" s="70" t="s">
        <v>23</v>
      </c>
      <c r="I32" s="53"/>
      <c r="J32" s="54"/>
      <c r="K32" s="55" t="str">
        <f t="shared" si="1"/>
        <v/>
      </c>
      <c r="L32" s="55" t="str">
        <f t="shared" si="2"/>
        <v/>
      </c>
      <c r="M32" s="56"/>
      <c r="N32" s="57"/>
      <c r="O32" s="20"/>
      <c r="P32" s="20"/>
      <c r="Q32" s="20"/>
      <c r="R32" s="20"/>
    </row>
    <row r="33" spans="1:18" ht="40.5" customHeight="1">
      <c r="A33" s="50">
        <v>7</v>
      </c>
      <c r="B33" s="74" t="s">
        <v>24</v>
      </c>
      <c r="C33" s="74"/>
      <c r="D33" s="74"/>
      <c r="E33" s="74"/>
      <c r="F33" s="74"/>
      <c r="G33" s="74"/>
      <c r="H33" s="70" t="s">
        <v>25</v>
      </c>
      <c r="I33" s="53"/>
      <c r="J33" s="54"/>
      <c r="K33" s="55" t="str">
        <f t="shared" si="1"/>
        <v/>
      </c>
      <c r="L33" s="55" t="str">
        <f t="shared" si="2"/>
        <v/>
      </c>
      <c r="M33" s="56"/>
      <c r="N33" s="57"/>
      <c r="O33" s="20"/>
      <c r="P33" s="20"/>
      <c r="Q33" s="20"/>
      <c r="R33" s="20"/>
    </row>
    <row r="34" spans="1:18" ht="40.5" customHeight="1">
      <c r="A34" s="50">
        <v>8</v>
      </c>
      <c r="B34" s="74" t="s">
        <v>26</v>
      </c>
      <c r="C34" s="74"/>
      <c r="D34" s="74"/>
      <c r="E34" s="74"/>
      <c r="F34" s="74"/>
      <c r="G34" s="74"/>
      <c r="H34" s="70" t="s">
        <v>27</v>
      </c>
      <c r="I34" s="53"/>
      <c r="J34" s="54"/>
      <c r="K34" s="55" t="str">
        <f t="shared" si="1"/>
        <v/>
      </c>
      <c r="L34" s="55" t="str">
        <f t="shared" si="2"/>
        <v/>
      </c>
      <c r="M34" s="56"/>
      <c r="N34" s="57"/>
      <c r="O34" s="20"/>
      <c r="P34" s="20"/>
      <c r="Q34" s="20"/>
      <c r="R34" s="20"/>
    </row>
    <row r="35" spans="1:18">
      <c r="A35" s="20"/>
      <c r="B35" s="20"/>
      <c r="C35" s="20"/>
      <c r="D35" s="20"/>
      <c r="E35" s="20"/>
      <c r="F35" s="20"/>
      <c r="G35" s="20"/>
      <c r="H35" s="20"/>
      <c r="I35" s="20"/>
      <c r="J35" s="20"/>
      <c r="K35" s="20"/>
      <c r="L35" s="20"/>
      <c r="M35" s="20"/>
      <c r="N35" s="20"/>
      <c r="O35" s="20"/>
      <c r="P35" s="20"/>
      <c r="Q35" s="20"/>
      <c r="R35" s="20"/>
    </row>
    <row r="36" spans="1:18">
      <c r="A36" s="20"/>
      <c r="B36" s="20"/>
      <c r="C36" s="20"/>
      <c r="D36" s="20"/>
      <c r="E36" s="20"/>
      <c r="F36" s="20"/>
      <c r="G36" s="20"/>
      <c r="H36" s="20"/>
      <c r="I36" s="20"/>
      <c r="J36" s="20"/>
      <c r="K36" s="20"/>
      <c r="L36" s="20"/>
      <c r="M36" s="20"/>
      <c r="N36" s="20"/>
      <c r="O36" s="20"/>
      <c r="P36" s="20"/>
      <c r="Q36" s="20"/>
      <c r="R36" s="20"/>
    </row>
    <row r="37" spans="1:18">
      <c r="A37" s="20"/>
      <c r="B37" s="20"/>
      <c r="C37" s="20"/>
      <c r="D37" s="20"/>
      <c r="E37" s="20"/>
      <c r="F37" s="20"/>
      <c r="G37" s="20"/>
      <c r="H37" s="20"/>
      <c r="I37" s="20"/>
      <c r="J37" s="20"/>
      <c r="K37" s="20"/>
      <c r="L37" s="20"/>
      <c r="M37" s="20"/>
      <c r="N37" s="20"/>
      <c r="O37" s="20"/>
      <c r="P37" s="20"/>
      <c r="Q37" s="20"/>
      <c r="R37" s="20"/>
    </row>
    <row r="38" spans="1:18">
      <c r="A38" s="20"/>
      <c r="B38" s="20"/>
      <c r="C38" s="20"/>
      <c r="D38" s="20"/>
      <c r="E38" s="20"/>
      <c r="F38" s="20"/>
      <c r="G38" s="20"/>
      <c r="H38" s="20"/>
      <c r="I38" s="20"/>
      <c r="J38" s="20"/>
      <c r="K38" s="20"/>
      <c r="L38" s="20"/>
      <c r="M38" s="20"/>
      <c r="N38" s="20"/>
      <c r="O38" s="20"/>
      <c r="P38" s="20"/>
      <c r="Q38" s="20"/>
      <c r="R38" s="20"/>
    </row>
    <row r="39" spans="1:18">
      <c r="A39" s="20"/>
      <c r="B39" s="20"/>
      <c r="C39" s="20"/>
      <c r="D39" s="20"/>
      <c r="E39" s="20"/>
      <c r="F39" s="20"/>
      <c r="G39" s="20"/>
      <c r="H39" s="20"/>
      <c r="I39" s="20"/>
      <c r="J39" s="20"/>
      <c r="K39" s="20"/>
      <c r="L39" s="20"/>
      <c r="M39" s="20"/>
      <c r="N39" s="20"/>
      <c r="O39" s="20"/>
    </row>
  </sheetData>
  <sheetProtection algorithmName="SHA-512" hashValue="w0Q2zIUHwbgLsZuQshRpFVc8lHMklHznX/YnqM23Zw4+M9yF+i5HfiyBLicrPK4WleRsE02cMd+uL1nsfCU9tQ==" saltValue="Zb2a2BdvQmjwo8oevYCbbQ==" spinCount="100000" sheet="1" formatCells="0" formatColumns="0" formatRows="0"/>
  <mergeCells count="18">
    <mergeCell ref="A9:M12"/>
    <mergeCell ref="J14:M14"/>
    <mergeCell ref="B16:N17"/>
    <mergeCell ref="B19:G19"/>
    <mergeCell ref="B20:G24"/>
    <mergeCell ref="H20:H24"/>
    <mergeCell ref="I20:L21"/>
    <mergeCell ref="M20:N20"/>
    <mergeCell ref="B34:G34"/>
    <mergeCell ref="B31:G31"/>
    <mergeCell ref="B32:G32"/>
    <mergeCell ref="B33:G33"/>
    <mergeCell ref="B25:G25"/>
    <mergeCell ref="B26:G26"/>
    <mergeCell ref="B27:G27"/>
    <mergeCell ref="B28:G28"/>
    <mergeCell ref="B29:G29"/>
    <mergeCell ref="B30:G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3"/>
  <sheetViews>
    <sheetView showGridLines="0" showRowColHeaders="0" topLeftCell="A34" workbookViewId="0">
      <selection activeCell="S26" sqref="S26"/>
    </sheetView>
  </sheetViews>
  <sheetFormatPr defaultRowHeight="15"/>
  <cols>
    <col min="8" max="8" width="4.28515625" customWidth="1"/>
    <col min="10" max="10" width="3.140625" customWidth="1"/>
    <col min="11" max="12" width="12.28515625" hidden="1" customWidth="1"/>
    <col min="13" max="13" width="12" customWidth="1"/>
    <col min="14" max="15" width="12" hidden="1" customWidth="1"/>
    <col min="16" max="16" width="12" customWidth="1"/>
    <col min="17" max="18" width="12" hidden="1" customWidth="1"/>
    <col min="19" max="19" width="17.42578125" customWidth="1"/>
    <col min="24" max="26" width="9.140625" hidden="1" customWidth="1"/>
  </cols>
  <sheetData>
    <row r="1" spans="1:32">
      <c r="A1" s="20"/>
      <c r="B1" s="20"/>
      <c r="C1" s="110" t="s">
        <v>50</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20"/>
      <c r="AD1" s="20"/>
      <c r="AE1" s="20"/>
      <c r="AF1" s="20"/>
    </row>
    <row r="2" spans="1:32" ht="15.75" thickBot="1">
      <c r="A2" s="20"/>
      <c r="B2" s="2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20"/>
      <c r="AD2" s="20"/>
      <c r="AE2" s="20"/>
      <c r="AF2" s="20"/>
    </row>
    <row r="3" spans="1:32" ht="26.25" customHeight="1">
      <c r="A3" s="102" t="s">
        <v>28</v>
      </c>
      <c r="B3" s="102" t="s">
        <v>29</v>
      </c>
      <c r="C3" s="102"/>
      <c r="D3" s="102"/>
      <c r="E3" s="102"/>
      <c r="F3" s="102"/>
      <c r="G3" s="102"/>
      <c r="H3" s="102"/>
      <c r="I3" s="102" t="s">
        <v>1</v>
      </c>
      <c r="J3" s="102"/>
      <c r="K3" s="68" t="s">
        <v>44</v>
      </c>
      <c r="L3" s="68" t="s">
        <v>56</v>
      </c>
      <c r="M3" s="102" t="s">
        <v>59</v>
      </c>
      <c r="N3" s="68" t="s">
        <v>45</v>
      </c>
      <c r="O3" s="68" t="s">
        <v>57</v>
      </c>
      <c r="P3" s="102" t="s">
        <v>60</v>
      </c>
      <c r="Q3" s="68" t="s">
        <v>46</v>
      </c>
      <c r="R3" s="68" t="s">
        <v>58</v>
      </c>
      <c r="S3" s="102" t="s">
        <v>61</v>
      </c>
      <c r="T3" s="102" t="s">
        <v>30</v>
      </c>
      <c r="U3" s="102"/>
      <c r="V3" s="102" t="s">
        <v>31</v>
      </c>
      <c r="W3" s="102"/>
      <c r="X3" s="68" t="s">
        <v>43</v>
      </c>
      <c r="Y3" s="102" t="s">
        <v>47</v>
      </c>
      <c r="Z3" s="102"/>
      <c r="AA3" s="102" t="s">
        <v>41</v>
      </c>
      <c r="AB3" s="102"/>
      <c r="AC3" s="102"/>
      <c r="AD3" s="102"/>
      <c r="AE3" s="102"/>
      <c r="AF3" s="102"/>
    </row>
    <row r="4" spans="1:32">
      <c r="A4" s="109"/>
      <c r="B4" s="109"/>
      <c r="C4" s="109"/>
      <c r="D4" s="109"/>
      <c r="E4" s="109"/>
      <c r="F4" s="109"/>
      <c r="G4" s="109"/>
      <c r="H4" s="109"/>
      <c r="I4" s="109"/>
      <c r="J4" s="109"/>
      <c r="K4" s="65"/>
      <c r="L4" s="65"/>
      <c r="M4" s="109"/>
      <c r="N4" s="65"/>
      <c r="O4" s="65"/>
      <c r="P4" s="109"/>
      <c r="Q4" s="65"/>
      <c r="R4" s="65"/>
      <c r="S4" s="109"/>
      <c r="T4" s="109" t="s">
        <v>32</v>
      </c>
      <c r="U4" s="109" t="s">
        <v>33</v>
      </c>
      <c r="V4" s="109" t="s">
        <v>32</v>
      </c>
      <c r="W4" s="109" t="s">
        <v>33</v>
      </c>
      <c r="X4" s="65"/>
      <c r="Y4" s="65" t="s">
        <v>48</v>
      </c>
      <c r="Z4" s="65" t="s">
        <v>49</v>
      </c>
      <c r="AA4" s="109" t="s">
        <v>10</v>
      </c>
      <c r="AB4" s="109"/>
      <c r="AC4" s="109" t="s">
        <v>34</v>
      </c>
      <c r="AD4" s="109"/>
      <c r="AE4" s="109"/>
      <c r="AF4" s="109"/>
    </row>
    <row r="5" spans="1:32">
      <c r="A5" s="109"/>
      <c r="B5" s="109"/>
      <c r="C5" s="109"/>
      <c r="D5" s="109"/>
      <c r="E5" s="109"/>
      <c r="F5" s="109"/>
      <c r="G5" s="109"/>
      <c r="H5" s="109"/>
      <c r="I5" s="109"/>
      <c r="J5" s="109"/>
      <c r="K5" s="65"/>
      <c r="L5" s="65"/>
      <c r="M5" s="109"/>
      <c r="N5" s="65"/>
      <c r="O5" s="65"/>
      <c r="P5" s="109"/>
      <c r="Q5" s="65"/>
      <c r="R5" s="65"/>
      <c r="S5" s="109"/>
      <c r="T5" s="109"/>
      <c r="U5" s="109"/>
      <c r="V5" s="109"/>
      <c r="W5" s="109"/>
      <c r="X5" s="66"/>
      <c r="Y5" s="65"/>
      <c r="Z5" s="65"/>
      <c r="AA5" s="109"/>
      <c r="AB5" s="109"/>
      <c r="AC5" s="109" t="s">
        <v>32</v>
      </c>
      <c r="AD5" s="109"/>
      <c r="AE5" s="109" t="s">
        <v>33</v>
      </c>
      <c r="AF5" s="109"/>
    </row>
    <row r="6" spans="1:32">
      <c r="A6" s="65">
        <v>0</v>
      </c>
      <c r="B6" s="109">
        <v>1</v>
      </c>
      <c r="C6" s="109"/>
      <c r="D6" s="109"/>
      <c r="E6" s="109"/>
      <c r="F6" s="109"/>
      <c r="G6" s="109"/>
      <c r="H6" s="109"/>
      <c r="I6" s="109">
        <v>2</v>
      </c>
      <c r="J6" s="109"/>
      <c r="K6" s="67"/>
      <c r="L6" s="67"/>
      <c r="M6" s="67"/>
      <c r="N6" s="67"/>
      <c r="O6" s="67"/>
      <c r="P6" s="67"/>
      <c r="Q6" s="67"/>
      <c r="R6" s="67"/>
      <c r="S6" s="67"/>
      <c r="T6" s="109"/>
      <c r="U6" s="109"/>
      <c r="V6" s="109"/>
      <c r="W6" s="109"/>
      <c r="X6" s="65"/>
      <c r="Y6" s="65"/>
      <c r="Z6" s="65"/>
      <c r="AA6" s="109">
        <v>3</v>
      </c>
      <c r="AB6" s="109"/>
      <c r="AC6" s="109">
        <v>4</v>
      </c>
      <c r="AD6" s="109"/>
      <c r="AE6" s="109">
        <v>5</v>
      </c>
      <c r="AF6" s="109"/>
    </row>
    <row r="7" spans="1:32" ht="15" customHeight="1">
      <c r="A7" s="61"/>
      <c r="B7" s="113" t="s">
        <v>40</v>
      </c>
      <c r="C7" s="114"/>
      <c r="D7" s="114"/>
      <c r="E7" s="114"/>
      <c r="F7" s="114"/>
      <c r="G7" s="114"/>
      <c r="H7" s="115"/>
      <c r="I7" s="116"/>
      <c r="J7" s="117"/>
      <c r="K7" s="62"/>
      <c r="L7" s="62"/>
      <c r="M7" s="62"/>
      <c r="N7" s="62"/>
      <c r="O7" s="62"/>
      <c r="P7" s="62"/>
      <c r="Q7" s="62"/>
      <c r="R7" s="19"/>
      <c r="S7" s="19"/>
      <c r="T7" s="19"/>
      <c r="U7" s="19"/>
      <c r="V7" s="19"/>
      <c r="W7" s="19"/>
      <c r="X7" s="19"/>
      <c r="Y7" s="19"/>
      <c r="Z7" s="19"/>
      <c r="AA7" s="106"/>
      <c r="AB7" s="106"/>
      <c r="AC7" s="106"/>
      <c r="AD7" s="106"/>
      <c r="AE7" s="107"/>
      <c r="AF7" s="108"/>
    </row>
    <row r="8" spans="1:32" s="14" customFormat="1" ht="93.75" customHeight="1">
      <c r="A8" s="23">
        <v>1</v>
      </c>
      <c r="B8" s="111" t="s">
        <v>11</v>
      </c>
      <c r="C8" s="111"/>
      <c r="D8" s="111"/>
      <c r="E8" s="111"/>
      <c r="F8" s="111"/>
      <c r="G8" s="111"/>
      <c r="H8" s="111"/>
      <c r="I8" s="104" t="s">
        <v>12</v>
      </c>
      <c r="J8" s="105"/>
      <c r="K8" s="24">
        <f>L8*1000</f>
        <v>0</v>
      </c>
      <c r="L8" s="31">
        <f>FORMULARZ!I26</f>
        <v>0</v>
      </c>
      <c r="M8" s="58" t="str">
        <f>IF(L8=0,"",L8)</f>
        <v/>
      </c>
      <c r="N8" s="58">
        <f>O8*1000</f>
        <v>0</v>
      </c>
      <c r="O8" s="58">
        <f>FORMULARZ!J26</f>
        <v>0</v>
      </c>
      <c r="P8" s="58" t="str">
        <f>IF(O8=0,"",O8)</f>
        <v/>
      </c>
      <c r="Q8" s="58">
        <f>IF(OR(R8=0,R8=""),0,R8*1000)</f>
        <v>0</v>
      </c>
      <c r="R8" s="58" t="str">
        <f>FORMULARZ!K26</f>
        <v/>
      </c>
      <c r="S8" s="58" t="str">
        <f>IF(R8="","",R8)</f>
        <v/>
      </c>
      <c r="T8" s="63">
        <v>50</v>
      </c>
      <c r="U8" s="63">
        <v>35</v>
      </c>
      <c r="V8" s="52" t="str">
        <f>IF(OR(Q8="",Q8=0),"",ROUND(((FORMULARZ!M26*1000)/Q8)*100,2))</f>
        <v/>
      </c>
      <c r="W8" s="52" t="str">
        <f>IF(OR(Q8="",Q8=0),"",IF((FORMULARZ!N26*1000/Q8)*100&gt;V8,Arkusz4!$B$4,ROUND((FORMULARZ!N26*1000/Q8)*100,2)))</f>
        <v/>
      </c>
      <c r="X8" s="25">
        <v>2.1</v>
      </c>
      <c r="Y8" s="25" t="str">
        <f>IF(V8="","",IF(V8=Arkusz4!$B$3,"błąd",(T8-V8)/100))</f>
        <v/>
      </c>
      <c r="Z8" s="25" t="str">
        <f>IF(W8="","",IF(W8=Arkusz4!$B$4,"błąd",(U8-W8)/100))</f>
        <v/>
      </c>
      <c r="AA8" s="112" t="str">
        <f>IF(AND(AC8="",AE8=""),"",IF(AND(AC8=0,AE8=0),0,ROUND(SUM(AC8:AF8),2)))</f>
        <v/>
      </c>
      <c r="AB8" s="112"/>
      <c r="AC8" s="103" t="str">
        <f>IF(Y8="","",IF(V8&gt;=T8,0,ROUND($Q8*Y8*$X8,2)))</f>
        <v/>
      </c>
      <c r="AD8" s="103"/>
      <c r="AE8" s="104" t="str">
        <f>IF(Z8="","",IF(W8&gt;V8,"błąd- popraw masę poddaną recyklingowi",IF(W8&gt;=U8,0,ROUND($Q8*Z8*$X8,2))))</f>
        <v/>
      </c>
      <c r="AF8" s="105"/>
    </row>
    <row r="9" spans="1:32" s="14" customFormat="1" ht="69.75" customHeight="1">
      <c r="A9" s="23">
        <v>2</v>
      </c>
      <c r="B9" s="111" t="s">
        <v>13</v>
      </c>
      <c r="C9" s="111"/>
      <c r="D9" s="111"/>
      <c r="E9" s="111"/>
      <c r="F9" s="111"/>
      <c r="G9" s="111"/>
      <c r="H9" s="111"/>
      <c r="I9" s="104" t="s">
        <v>14</v>
      </c>
      <c r="J9" s="105"/>
      <c r="K9" s="31">
        <f>L9*1000</f>
        <v>0</v>
      </c>
      <c r="L9" s="31">
        <f>FORMULARZ!I27</f>
        <v>0</v>
      </c>
      <c r="M9" s="58" t="str">
        <f>IF(L9=0,"",L9)</f>
        <v/>
      </c>
      <c r="N9" s="58">
        <f>FORMULARZ!J27</f>
        <v>0</v>
      </c>
      <c r="O9" s="58">
        <f>FORMULARZ!J27</f>
        <v>0</v>
      </c>
      <c r="P9" s="58" t="str">
        <f>IF(O9=0,"",O9)</f>
        <v/>
      </c>
      <c r="Q9" s="58">
        <f>IF(OR(R9=0,R9=""),0,R9*1000)</f>
        <v>0</v>
      </c>
      <c r="R9" s="58" t="str">
        <f>FORMULARZ!K27</f>
        <v/>
      </c>
      <c r="S9" s="58" t="str">
        <f>IF(R9="","",R9)</f>
        <v/>
      </c>
      <c r="T9" s="63">
        <v>50</v>
      </c>
      <c r="U9" s="63">
        <v>35</v>
      </c>
      <c r="V9" s="52" t="str">
        <f>IF(OR(Q9="",Q9=0),"",ROUND(((FORMULARZ!M27*1000)/Q9)*100,2))</f>
        <v/>
      </c>
      <c r="W9" s="52" t="str">
        <f>IF(OR(Q9="",Q9=0),"",IF((FORMULARZ!N27*1000/Q9)*100&gt;V9,Arkusz4!$B$4,ROUND((FORMULARZ!N27*1000/Q9)*100,2)))</f>
        <v/>
      </c>
      <c r="X9" s="25">
        <v>2.1</v>
      </c>
      <c r="Y9" s="25" t="str">
        <f>IF(V9="","",IF(V9=Arkusz4!$B$3,"błąd",(T9-V9)/100))</f>
        <v/>
      </c>
      <c r="Z9" s="28" t="str">
        <f>IF(W9="","",IF(W9=Arkusz4!$B$4,"błąd",(U9-W9)/100))</f>
        <v/>
      </c>
      <c r="AA9" s="112" t="str">
        <f t="shared" ref="AA9:AA16" si="0">IF(AND(AC9="",AE9=""),"",IF(AND(AC9=0,AE9=0),0,ROUND(SUM(AC9:AF9),2)))</f>
        <v/>
      </c>
      <c r="AB9" s="112"/>
      <c r="AC9" s="103" t="str">
        <f t="shared" ref="AC9:AC16" si="1">IF(Y9="","",IF(V9&gt;=T9,0,ROUND($Q9*Y9*$X9,2)))</f>
        <v/>
      </c>
      <c r="AD9" s="103"/>
      <c r="AE9" s="104" t="str">
        <f t="shared" ref="AE9:AE16" si="2">IF(Z9="","",IF(W9&gt;V9,"błąd- popraw masę poddaną recyklingowi",IF(W9&gt;=U9,0,ROUND($Q9*Z9*$X9,2))))</f>
        <v/>
      </c>
      <c r="AF9" s="105"/>
    </row>
    <row r="10" spans="1:32">
      <c r="A10" s="10"/>
      <c r="B10" s="123" t="s">
        <v>35</v>
      </c>
      <c r="C10" s="124"/>
      <c r="D10" s="124"/>
      <c r="E10" s="124"/>
      <c r="F10" s="124"/>
      <c r="G10" s="124"/>
      <c r="H10" s="125"/>
      <c r="I10" s="126"/>
      <c r="J10" s="127"/>
      <c r="K10" s="11"/>
      <c r="L10" s="19"/>
      <c r="M10" s="59"/>
      <c r="N10" s="59"/>
      <c r="O10" s="59"/>
      <c r="P10" s="59"/>
      <c r="Q10" s="59"/>
      <c r="R10" s="59"/>
      <c r="S10" s="59"/>
      <c r="T10" s="18"/>
      <c r="U10" s="18"/>
      <c r="V10" s="18"/>
      <c r="W10" s="18"/>
      <c r="X10" s="18"/>
      <c r="Y10" s="18"/>
      <c r="Z10" s="18"/>
      <c r="AA10" s="18"/>
      <c r="AB10" s="18"/>
      <c r="AC10" s="18"/>
      <c r="AD10" s="18"/>
      <c r="AE10" s="18"/>
      <c r="AF10" s="51"/>
    </row>
    <row r="11" spans="1:32" s="14" customFormat="1" ht="25.5" customHeight="1">
      <c r="A11" s="23">
        <v>3</v>
      </c>
      <c r="B11" s="111" t="s">
        <v>16</v>
      </c>
      <c r="C11" s="111"/>
      <c r="D11" s="111"/>
      <c r="E11" s="111"/>
      <c r="F11" s="111"/>
      <c r="G11" s="111"/>
      <c r="H11" s="111"/>
      <c r="I11" s="104" t="s">
        <v>17</v>
      </c>
      <c r="J11" s="105"/>
      <c r="K11" s="24">
        <f>L11*1000</f>
        <v>0</v>
      </c>
      <c r="L11" s="31">
        <f>FORMULARZ!I29</f>
        <v>0</v>
      </c>
      <c r="M11" s="58" t="str">
        <f>IF(L11=0,"",L11)</f>
        <v/>
      </c>
      <c r="N11" s="58">
        <f>O11*1000</f>
        <v>0</v>
      </c>
      <c r="O11" s="58">
        <f>FORMULARZ!J29</f>
        <v>0</v>
      </c>
      <c r="P11" s="58" t="str">
        <f>IF(O11=0,"",O11)</f>
        <v/>
      </c>
      <c r="Q11" s="58">
        <f>IF(OR(R11=0,R11=""),0,R11*1000)</f>
        <v>0</v>
      </c>
      <c r="R11" s="58" t="str">
        <f>FORMULARZ!K29</f>
        <v/>
      </c>
      <c r="S11" s="58" t="str">
        <f>IF(R11="","",R11)</f>
        <v/>
      </c>
      <c r="T11" s="63">
        <v>75</v>
      </c>
      <c r="U11" s="63">
        <v>15</v>
      </c>
      <c r="V11" s="2" t="str">
        <f>IF(OR(Q11="",Q11=0),"",IF((FORMULARZ!M29*1000/Q11)*100&gt;100,Arkusz4!$B$3,ROUND((FORMULARZ!M29*1000/Q11)*100,2)))</f>
        <v/>
      </c>
      <c r="W11" s="2" t="str">
        <f>IF(OR(Q11="",Q11=0),"",IF((FORMULARZ!N29*1000/Q11)*100&gt;100,Arkusz4!$B$3,ROUND((FORMULARZ!N29*1000/Q11)*100,2)))</f>
        <v/>
      </c>
      <c r="X11" s="2">
        <v>2.2000000000000002</v>
      </c>
      <c r="Y11" s="28" t="str">
        <f>IF(V11="","",IF(V11=Arkusz4!$B$3,"błąd",(T11-V11)/100))</f>
        <v/>
      </c>
      <c r="Z11" s="28" t="str">
        <f>IF(W11="","",IF(W11=Arkusz4!$B$4,"błąd",(U11-W11)/100))</f>
        <v/>
      </c>
      <c r="AA11" s="112" t="str">
        <f t="shared" si="0"/>
        <v/>
      </c>
      <c r="AB11" s="112"/>
      <c r="AC11" s="103" t="str">
        <f t="shared" si="1"/>
        <v/>
      </c>
      <c r="AD11" s="103"/>
      <c r="AE11" s="104" t="str">
        <f t="shared" si="2"/>
        <v/>
      </c>
      <c r="AF11" s="105"/>
    </row>
    <row r="12" spans="1:32" s="14" customFormat="1" ht="25.5" customHeight="1">
      <c r="A12" s="23">
        <v>4</v>
      </c>
      <c r="B12" s="111" t="s">
        <v>18</v>
      </c>
      <c r="C12" s="111"/>
      <c r="D12" s="111"/>
      <c r="E12" s="111"/>
      <c r="F12" s="111"/>
      <c r="G12" s="111"/>
      <c r="H12" s="111"/>
      <c r="I12" s="104" t="s">
        <v>19</v>
      </c>
      <c r="J12" s="105"/>
      <c r="K12" s="31">
        <f t="shared" ref="K12:K16" si="3">L12*1000</f>
        <v>0</v>
      </c>
      <c r="L12" s="31">
        <f>FORMULARZ!I30</f>
        <v>0</v>
      </c>
      <c r="M12" s="58" t="str">
        <f t="shared" ref="M12:M16" si="4">IF(L12=0,"",L12)</f>
        <v/>
      </c>
      <c r="N12" s="58">
        <f t="shared" ref="N12:N16" si="5">O12*1000</f>
        <v>0</v>
      </c>
      <c r="O12" s="58">
        <f>FORMULARZ!J30</f>
        <v>0</v>
      </c>
      <c r="P12" s="58" t="str">
        <f t="shared" ref="P12:P16" si="6">IF(O12=0,"",O12)</f>
        <v/>
      </c>
      <c r="Q12" s="58">
        <f t="shared" ref="Q12:Q16" si="7">IF(OR(R12=0,R12=""),0,R12*1000)</f>
        <v>0</v>
      </c>
      <c r="R12" s="58" t="str">
        <f>FORMULARZ!K30</f>
        <v/>
      </c>
      <c r="S12" s="58" t="str">
        <f t="shared" ref="S12:S16" si="8">IF(R12="","",R12)</f>
        <v/>
      </c>
      <c r="T12" s="63">
        <v>75</v>
      </c>
      <c r="U12" s="63">
        <v>15</v>
      </c>
      <c r="V12" s="2" t="str">
        <f>IF(OR(Q12="",Q12=0),"",IF((FORMULARZ!M30*1000/Q12)*100&gt;100,Arkusz4!$B$3,ROUND((FORMULARZ!M30*1000/Q12)*100,2)))</f>
        <v/>
      </c>
      <c r="W12" s="2" t="str">
        <f>IF(OR(Q12="",Q12=0),"",IF((FORMULARZ!N30*1000/Q12)*100&gt;100,Arkusz4!$B$3,ROUND((FORMULARZ!N30*1000/Q12)*100,2)))</f>
        <v/>
      </c>
      <c r="X12" s="3">
        <v>2.2000000000000002</v>
      </c>
      <c r="Y12" s="28" t="str">
        <f>IF(V12="","",IF(V12=Arkusz4!$B$3,"błąd",(T12-V12)/100))</f>
        <v/>
      </c>
      <c r="Z12" s="28" t="str">
        <f>IF(W12="","",IF(W12=Arkusz4!$B$4,"błąd",(U12-W12)/100))</f>
        <v/>
      </c>
      <c r="AA12" s="112" t="str">
        <f t="shared" si="0"/>
        <v/>
      </c>
      <c r="AB12" s="112"/>
      <c r="AC12" s="103" t="str">
        <f t="shared" si="1"/>
        <v/>
      </c>
      <c r="AD12" s="103"/>
      <c r="AE12" s="104" t="str">
        <f t="shared" si="2"/>
        <v/>
      </c>
      <c r="AF12" s="105"/>
    </row>
    <row r="13" spans="1:32" s="14" customFormat="1" ht="25.5" customHeight="1">
      <c r="A13" s="23">
        <v>5</v>
      </c>
      <c r="B13" s="111" t="s">
        <v>20</v>
      </c>
      <c r="C13" s="111"/>
      <c r="D13" s="111"/>
      <c r="E13" s="111"/>
      <c r="F13" s="111"/>
      <c r="G13" s="111"/>
      <c r="H13" s="111"/>
      <c r="I13" s="104" t="s">
        <v>21</v>
      </c>
      <c r="J13" s="105"/>
      <c r="K13" s="31">
        <f t="shared" si="3"/>
        <v>0</v>
      </c>
      <c r="L13" s="31">
        <f>FORMULARZ!I31</f>
        <v>0</v>
      </c>
      <c r="M13" s="58" t="str">
        <f t="shared" si="4"/>
        <v/>
      </c>
      <c r="N13" s="58">
        <f t="shared" si="5"/>
        <v>0</v>
      </c>
      <c r="O13" s="58">
        <f>FORMULARZ!J31</f>
        <v>0</v>
      </c>
      <c r="P13" s="58" t="str">
        <f t="shared" si="6"/>
        <v/>
      </c>
      <c r="Q13" s="58">
        <f t="shared" si="7"/>
        <v>0</v>
      </c>
      <c r="R13" s="58" t="str">
        <f>FORMULARZ!K31</f>
        <v/>
      </c>
      <c r="S13" s="58" t="str">
        <f t="shared" si="8"/>
        <v/>
      </c>
      <c r="T13" s="63">
        <v>75</v>
      </c>
      <c r="U13" s="63">
        <v>15</v>
      </c>
      <c r="V13" s="2" t="str">
        <f>IF(OR(Q13="",Q13=0),"",IF((FORMULARZ!M31*1000/Q13)*100&gt;100,Arkusz4!$B$3,ROUND((FORMULARZ!M31*1000/Q13)*100,2)))</f>
        <v/>
      </c>
      <c r="W13" s="2" t="str">
        <f>IF(OR(Q13="",Q13=0),"",IF((FORMULARZ!N31*1000/Q13)*100&gt;100,Arkusz4!$B$3,ROUND((FORMULARZ!N31*1000/Q13)*100,2)))</f>
        <v/>
      </c>
      <c r="X13" s="3">
        <v>2.2000000000000002</v>
      </c>
      <c r="Y13" s="28" t="str">
        <f>IF(V13="","",IF(V13=Arkusz4!$B$3,"błąd",(T13-V13)/100))</f>
        <v/>
      </c>
      <c r="Z13" s="28" t="str">
        <f>IF(W13="","",IF(W13=Arkusz4!$B$4,"błąd",(U13-W13)/100))</f>
        <v/>
      </c>
      <c r="AA13" s="112" t="str">
        <f t="shared" si="0"/>
        <v/>
      </c>
      <c r="AB13" s="112"/>
      <c r="AC13" s="103" t="str">
        <f t="shared" si="1"/>
        <v/>
      </c>
      <c r="AD13" s="103"/>
      <c r="AE13" s="104" t="str">
        <f t="shared" si="2"/>
        <v/>
      </c>
      <c r="AF13" s="105"/>
    </row>
    <row r="14" spans="1:32" s="14" customFormat="1" ht="25.5" customHeight="1">
      <c r="A14" s="23">
        <v>6</v>
      </c>
      <c r="B14" s="111" t="s">
        <v>22</v>
      </c>
      <c r="C14" s="111"/>
      <c r="D14" s="111"/>
      <c r="E14" s="111"/>
      <c r="F14" s="111"/>
      <c r="G14" s="111"/>
      <c r="H14" s="111"/>
      <c r="I14" s="104" t="s">
        <v>21</v>
      </c>
      <c r="J14" s="105"/>
      <c r="K14" s="31">
        <f t="shared" si="3"/>
        <v>0</v>
      </c>
      <c r="L14" s="31">
        <f>FORMULARZ!I32</f>
        <v>0</v>
      </c>
      <c r="M14" s="58" t="str">
        <f t="shared" si="4"/>
        <v/>
      </c>
      <c r="N14" s="58">
        <f t="shared" si="5"/>
        <v>0</v>
      </c>
      <c r="O14" s="58">
        <f>FORMULARZ!J32</f>
        <v>0</v>
      </c>
      <c r="P14" s="58" t="str">
        <f t="shared" si="6"/>
        <v/>
      </c>
      <c r="Q14" s="58">
        <f t="shared" si="7"/>
        <v>0</v>
      </c>
      <c r="R14" s="58" t="str">
        <f>FORMULARZ!K32</f>
        <v/>
      </c>
      <c r="S14" s="58" t="str">
        <f t="shared" si="8"/>
        <v/>
      </c>
      <c r="T14" s="63">
        <v>75</v>
      </c>
      <c r="U14" s="63">
        <v>15</v>
      </c>
      <c r="V14" s="2" t="str">
        <f>IF(OR(Q14="",Q14=0),"",IF((FORMULARZ!M32*1000/Q14)*100&gt;100,Arkusz4!$B$3,ROUND((FORMULARZ!M32*1000/Q14)*100,2)))</f>
        <v/>
      </c>
      <c r="W14" s="2" t="str">
        <f>IF(OR(Q14="",Q14=0),"",IF((FORMULARZ!N32*1000/Q14)*100&gt;100,Arkusz4!$B$3,ROUND((FORMULARZ!N32*1000/Q14)*100,2)))</f>
        <v/>
      </c>
      <c r="X14" s="3">
        <v>2.2000000000000002</v>
      </c>
      <c r="Y14" s="28" t="str">
        <f>IF(V14="","",IF(V14=Arkusz4!$B$3,"błąd",(T14-V14)/100))</f>
        <v/>
      </c>
      <c r="Z14" s="28" t="str">
        <f>IF(W14="","",IF(W14=Arkusz4!$B$4,"błąd",(U14-W14)/100))</f>
        <v/>
      </c>
      <c r="AA14" s="112" t="str">
        <f t="shared" si="0"/>
        <v/>
      </c>
      <c r="AB14" s="112"/>
      <c r="AC14" s="103" t="str">
        <f t="shared" si="1"/>
        <v/>
      </c>
      <c r="AD14" s="103"/>
      <c r="AE14" s="104" t="str">
        <f t="shared" si="2"/>
        <v/>
      </c>
      <c r="AF14" s="105"/>
    </row>
    <row r="15" spans="1:32" s="14" customFormat="1" ht="25.5" customHeight="1">
      <c r="A15" s="23">
        <v>7</v>
      </c>
      <c r="B15" s="111" t="s">
        <v>24</v>
      </c>
      <c r="C15" s="111"/>
      <c r="D15" s="111"/>
      <c r="E15" s="111"/>
      <c r="F15" s="111"/>
      <c r="G15" s="111"/>
      <c r="H15" s="111"/>
      <c r="I15" s="104" t="s">
        <v>25</v>
      </c>
      <c r="J15" s="105"/>
      <c r="K15" s="31">
        <f t="shared" si="3"/>
        <v>0</v>
      </c>
      <c r="L15" s="31">
        <f>FORMULARZ!I33</f>
        <v>0</v>
      </c>
      <c r="M15" s="58" t="str">
        <f t="shared" si="4"/>
        <v/>
      </c>
      <c r="N15" s="58">
        <f t="shared" si="5"/>
        <v>0</v>
      </c>
      <c r="O15" s="58">
        <f>FORMULARZ!J33</f>
        <v>0</v>
      </c>
      <c r="P15" s="58" t="str">
        <f t="shared" si="6"/>
        <v/>
      </c>
      <c r="Q15" s="58">
        <f t="shared" si="7"/>
        <v>0</v>
      </c>
      <c r="R15" s="58" t="str">
        <f>FORMULARZ!K33</f>
        <v/>
      </c>
      <c r="S15" s="58" t="str">
        <f t="shared" si="8"/>
        <v/>
      </c>
      <c r="T15" s="63">
        <v>75</v>
      </c>
      <c r="U15" s="63">
        <v>15</v>
      </c>
      <c r="V15" s="2" t="str">
        <f>IF(OR(Q15="",Q15=0),"",IF((FORMULARZ!M33*1000/Q15)*100&gt;100,Arkusz4!$B$3,ROUND((FORMULARZ!M33*1000/Q15)*100,2)))</f>
        <v/>
      </c>
      <c r="W15" s="2" t="str">
        <f>IF(OR(Q15="",Q15=0),"",IF((FORMULARZ!N33*1000/Q15)*100&gt;100,Arkusz4!$B$3,ROUND((FORMULARZ!N33*1000/Q15)*100,2)))</f>
        <v/>
      </c>
      <c r="X15" s="3">
        <v>2.2000000000000002</v>
      </c>
      <c r="Y15" s="28" t="str">
        <f>IF(V15="","",IF(V15=Arkusz4!$B$3,"błąd",(T15-V15)/100))</f>
        <v/>
      </c>
      <c r="Z15" s="28" t="str">
        <f>IF(W15="","",IF(W15=Arkusz4!$B$4,"błąd",(U15-W15)/100))</f>
        <v/>
      </c>
      <c r="AA15" s="112" t="str">
        <f t="shared" si="0"/>
        <v/>
      </c>
      <c r="AB15" s="112"/>
      <c r="AC15" s="103" t="str">
        <f t="shared" si="1"/>
        <v/>
      </c>
      <c r="AD15" s="103"/>
      <c r="AE15" s="104" t="str">
        <f t="shared" si="2"/>
        <v/>
      </c>
      <c r="AF15" s="105"/>
    </row>
    <row r="16" spans="1:32" s="14" customFormat="1" ht="25.5" customHeight="1" thickBot="1">
      <c r="A16" s="23">
        <v>8</v>
      </c>
      <c r="B16" s="111" t="s">
        <v>26</v>
      </c>
      <c r="C16" s="111"/>
      <c r="D16" s="111"/>
      <c r="E16" s="111"/>
      <c r="F16" s="111"/>
      <c r="G16" s="111"/>
      <c r="H16" s="111"/>
      <c r="I16" s="104" t="s">
        <v>27</v>
      </c>
      <c r="J16" s="105"/>
      <c r="K16" s="31">
        <f t="shared" si="3"/>
        <v>0</v>
      </c>
      <c r="L16" s="31">
        <f>FORMULARZ!I34</f>
        <v>0</v>
      </c>
      <c r="M16" s="60" t="str">
        <f t="shared" si="4"/>
        <v/>
      </c>
      <c r="N16" s="60">
        <f t="shared" si="5"/>
        <v>0</v>
      </c>
      <c r="O16" s="60">
        <f>FORMULARZ!J34</f>
        <v>0</v>
      </c>
      <c r="P16" s="60" t="str">
        <f t="shared" si="6"/>
        <v/>
      </c>
      <c r="Q16" s="60">
        <f t="shared" si="7"/>
        <v>0</v>
      </c>
      <c r="R16" s="60" t="str">
        <f>FORMULARZ!K34</f>
        <v/>
      </c>
      <c r="S16" s="60" t="str">
        <f t="shared" si="8"/>
        <v/>
      </c>
      <c r="T16" s="64">
        <v>75</v>
      </c>
      <c r="U16" s="64">
        <v>15</v>
      </c>
      <c r="V16" s="2" t="str">
        <f>IF(OR(Q16="",Q16=0),"",IF((FORMULARZ!M34*1000/Q16)*100&gt;100,Arkusz4!$B$3,ROUND((FORMULARZ!M34*1000/Q16)*100,2)))</f>
        <v/>
      </c>
      <c r="W16" s="2" t="str">
        <f>IF(OR(Q16="",Q16=0),"",IF((FORMULARZ!N34*1000/Q16)*100&gt;100,Arkusz4!$B$3,ROUND((FORMULARZ!N34*1000/Q16)*100,2)))</f>
        <v/>
      </c>
      <c r="X16" s="3">
        <v>4.2</v>
      </c>
      <c r="Y16" s="28" t="str">
        <f>IF(V16="","",IF(V16=Arkusz4!$B$3,"błąd",(T16-V16)/100))</f>
        <v/>
      </c>
      <c r="Z16" s="28" t="str">
        <f>IF(W16="","",IF(W16=Arkusz4!$B$4,"błąd",(U16-W16)/100))</f>
        <v/>
      </c>
      <c r="AA16" s="112" t="str">
        <f t="shared" si="0"/>
        <v/>
      </c>
      <c r="AB16" s="112"/>
      <c r="AC16" s="103" t="str">
        <f t="shared" si="1"/>
        <v/>
      </c>
      <c r="AD16" s="103"/>
      <c r="AE16" s="104" t="str">
        <f t="shared" si="2"/>
        <v/>
      </c>
      <c r="AF16" s="105"/>
    </row>
    <row r="17" spans="1:32" ht="15.75" thickBot="1">
      <c r="A17" s="12"/>
      <c r="B17" s="13"/>
      <c r="C17" s="13"/>
      <c r="D17" s="13"/>
      <c r="E17" s="13"/>
      <c r="F17" s="13"/>
      <c r="G17" s="13"/>
      <c r="H17" s="13"/>
      <c r="I17" s="13"/>
      <c r="J17" s="13"/>
      <c r="K17" s="16"/>
      <c r="L17" s="16"/>
      <c r="M17" s="15"/>
      <c r="N17" s="15"/>
      <c r="O17" s="15"/>
      <c r="P17" s="15"/>
      <c r="Q17" s="15"/>
      <c r="R17" s="15"/>
      <c r="S17" s="15"/>
      <c r="T17" s="15"/>
      <c r="U17" s="15"/>
      <c r="V17" s="29"/>
      <c r="W17" s="30" t="s">
        <v>36</v>
      </c>
      <c r="X17" s="30"/>
      <c r="Y17" s="30"/>
      <c r="Z17" s="30"/>
      <c r="AA17" s="120" t="str">
        <f>IF(SUM(AA8,AA9,AA11,AA12,AA13,AA14,AA15,AA16,)=0,"",ROUND(SUM(AA8,AA9,AA11,AA12,AA13,AA14,AA15,AA16,),2))</f>
        <v/>
      </c>
      <c r="AB17" s="120"/>
      <c r="AC17" s="120" t="str">
        <f>IF(SUM(AC8,AC9,AC11,AC12,AC13,AC14,AC15,AC16,)=0,"",ROUND(SUM(AC8,AC9,AC11,AC12,AC13,AC14,AC15,AC16),2))</f>
        <v/>
      </c>
      <c r="AD17" s="120"/>
      <c r="AE17" s="120" t="str">
        <f>IF(SUM(AE8,AE9,AE11,AE12,AE13,AE14,AE15,AE16,)=0,"",ROUND(SUM(AE8,AE9,AE11,AE12,AE13,AE14,AE15,AE16,),2))</f>
        <v/>
      </c>
      <c r="AF17" s="120"/>
    </row>
    <row r="18" spans="1:32">
      <c r="A18" s="5"/>
      <c r="B18" s="5"/>
      <c r="C18" s="5"/>
      <c r="D18" s="5"/>
      <c r="E18" s="121"/>
      <c r="F18" s="121"/>
      <c r="G18" s="121"/>
      <c r="H18" s="121"/>
      <c r="I18" s="122"/>
      <c r="J18" s="122"/>
      <c r="K18" s="22"/>
      <c r="L18" s="32"/>
      <c r="M18" s="6"/>
      <c r="N18" s="6"/>
      <c r="O18" s="6"/>
      <c r="P18" s="22"/>
      <c r="Q18" s="22"/>
      <c r="R18" s="32"/>
      <c r="S18" s="4"/>
      <c r="T18" s="4"/>
      <c r="U18" s="4"/>
      <c r="V18" s="22"/>
      <c r="W18" s="22"/>
      <c r="X18" s="22"/>
      <c r="Y18" s="22"/>
      <c r="Z18" s="22"/>
      <c r="AA18" s="4"/>
      <c r="AB18" s="7"/>
      <c r="AC18" s="4"/>
      <c r="AD18" s="7"/>
      <c r="AE18" s="7"/>
      <c r="AF18" s="7"/>
    </row>
    <row r="19" spans="1:32">
      <c r="A19" s="5"/>
      <c r="B19" s="5"/>
      <c r="C19" s="5"/>
      <c r="D19" s="5"/>
      <c r="E19" s="21"/>
      <c r="F19" s="21"/>
      <c r="G19" s="21"/>
      <c r="H19" s="21"/>
      <c r="I19" s="8"/>
      <c r="J19" s="22"/>
      <c r="K19" s="22"/>
      <c r="L19" s="32"/>
      <c r="M19" s="22"/>
      <c r="N19" s="22"/>
      <c r="O19" s="32"/>
      <c r="P19" s="22"/>
      <c r="Q19" s="22"/>
      <c r="R19" s="32"/>
      <c r="S19" s="22"/>
      <c r="T19" s="22"/>
      <c r="U19" s="22"/>
      <c r="V19" s="22"/>
      <c r="W19" s="22"/>
      <c r="X19" s="22"/>
      <c r="Y19" s="22"/>
      <c r="Z19" s="22"/>
      <c r="AA19" s="6"/>
      <c r="AB19" s="7"/>
      <c r="AC19" s="9"/>
      <c r="AD19" s="7"/>
      <c r="AE19" s="7"/>
      <c r="AF19" s="7"/>
    </row>
    <row r="20" spans="1:32">
      <c r="A20" s="20"/>
      <c r="B20" s="20"/>
      <c r="C20" s="20"/>
      <c r="D20" s="20"/>
      <c r="E20" s="20"/>
      <c r="F20" s="20"/>
      <c r="G20" s="119" t="s">
        <v>37</v>
      </c>
      <c r="H20" s="119"/>
      <c r="I20" s="119"/>
      <c r="J20" s="119"/>
      <c r="K20" s="17"/>
      <c r="L20" s="17"/>
      <c r="M20" s="27">
        <f>IF(AA17="",0,ROUND(AA17,0))</f>
        <v>0</v>
      </c>
      <c r="N20" s="26"/>
      <c r="O20" s="26"/>
      <c r="P20" s="26" t="s">
        <v>38</v>
      </c>
      <c r="Q20" s="20"/>
      <c r="R20" s="20"/>
      <c r="S20" s="20"/>
      <c r="T20" s="20"/>
      <c r="U20" s="20"/>
      <c r="V20" s="20"/>
      <c r="W20" s="20"/>
      <c r="X20" s="20"/>
      <c r="Y20" s="20"/>
      <c r="Z20" s="20"/>
      <c r="AA20" s="20"/>
      <c r="AB20" s="20"/>
      <c r="AC20" s="20"/>
      <c r="AD20" s="20"/>
      <c r="AE20" s="20"/>
      <c r="AF20" s="20"/>
    </row>
    <row r="21" spans="1:3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row>
    <row r="22" spans="1:32">
      <c r="A22" s="20"/>
      <c r="B22" s="20"/>
      <c r="C22" s="118" t="str">
        <f>IF(M20="","",IF(M20&lt;100,"Nie wnosi się opłaty produktowej, której wysokość nie przekracza 100 zł (art. 12 ust. 5 ustawy).",""))</f>
        <v>Nie wnosi się opłaty produktowej, której wysokość nie przekracza 100 zł (art. 12 ust. 5 ustawy).</v>
      </c>
      <c r="D22" s="118"/>
      <c r="E22" s="118"/>
      <c r="F22" s="118"/>
      <c r="G22" s="118"/>
      <c r="H22" s="118"/>
      <c r="I22" s="118"/>
      <c r="J22" s="118"/>
      <c r="K22" s="118"/>
      <c r="L22" s="118"/>
      <c r="M22" s="118"/>
      <c r="N22" s="118"/>
      <c r="O22" s="118"/>
      <c r="P22" s="118"/>
      <c r="Q22" s="118"/>
      <c r="R22" s="118"/>
      <c r="S22" s="118"/>
      <c r="T22" s="20"/>
      <c r="U22" s="20"/>
      <c r="V22" s="20"/>
      <c r="W22" s="20"/>
      <c r="X22" s="20"/>
      <c r="Y22" s="20"/>
      <c r="Z22" s="20"/>
      <c r="AA22" s="20"/>
      <c r="AB22" s="20"/>
      <c r="AC22" s="20"/>
      <c r="AD22" s="20"/>
      <c r="AE22" s="20"/>
      <c r="AF22" s="20"/>
    </row>
    <row r="23" spans="1:3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row>
  </sheetData>
  <sheetProtection algorithmName="SHA-512" hashValue="EI8kLum2w2AfLtoPjajEoaNDvTGcsD+tSdwc6OcGvJ2HW4HVnhi2WcZ3nrMEKaBHtfmo15IabLqdT7LgRDZK1A==" saltValue="n/Eb83sVqFSftQU+0TfAjA==" spinCount="100000" sheet="1" objects="1" scenarios="1"/>
  <mergeCells count="78">
    <mergeCell ref="S3:S5"/>
    <mergeCell ref="A3:A5"/>
    <mergeCell ref="B3:H5"/>
    <mergeCell ref="I3:J5"/>
    <mergeCell ref="M3:M5"/>
    <mergeCell ref="P3:P5"/>
    <mergeCell ref="T4:T6"/>
    <mergeCell ref="U4:U6"/>
    <mergeCell ref="V4:V6"/>
    <mergeCell ref="W4:W6"/>
    <mergeCell ref="AA4:AB5"/>
    <mergeCell ref="B10:H10"/>
    <mergeCell ref="I10:J10"/>
    <mergeCell ref="B12:H12"/>
    <mergeCell ref="I12:J12"/>
    <mergeCell ref="AA12:AB12"/>
    <mergeCell ref="AC12:AD12"/>
    <mergeCell ref="AE12:AF12"/>
    <mergeCell ref="B11:H11"/>
    <mergeCell ref="I11:J11"/>
    <mergeCell ref="AA11:AB11"/>
    <mergeCell ref="AC11:AD11"/>
    <mergeCell ref="AE11:AF11"/>
    <mergeCell ref="B14:H14"/>
    <mergeCell ref="I14:J14"/>
    <mergeCell ref="AA14:AB14"/>
    <mergeCell ref="AC14:AD14"/>
    <mergeCell ref="AE14:AF14"/>
    <mergeCell ref="B13:H13"/>
    <mergeCell ref="I13:J13"/>
    <mergeCell ref="AA13:AB13"/>
    <mergeCell ref="AC13:AD13"/>
    <mergeCell ref="AE13:AF13"/>
    <mergeCell ref="B16:H16"/>
    <mergeCell ref="I16:J16"/>
    <mergeCell ref="AA16:AB16"/>
    <mergeCell ref="AC16:AD16"/>
    <mergeCell ref="AE16:AF16"/>
    <mergeCell ref="B15:H15"/>
    <mergeCell ref="I15:J15"/>
    <mergeCell ref="AA15:AB15"/>
    <mergeCell ref="AC15:AD15"/>
    <mergeCell ref="AE15:AF15"/>
    <mergeCell ref="C22:S22"/>
    <mergeCell ref="G20:J20"/>
    <mergeCell ref="AA17:AB17"/>
    <mergeCell ref="AC17:AD17"/>
    <mergeCell ref="AE17:AF17"/>
    <mergeCell ref="E18:H18"/>
    <mergeCell ref="I18:J18"/>
    <mergeCell ref="C1:AB2"/>
    <mergeCell ref="B8:H8"/>
    <mergeCell ref="I8:J8"/>
    <mergeCell ref="AA8:AB8"/>
    <mergeCell ref="AA9:AB9"/>
    <mergeCell ref="B9:H9"/>
    <mergeCell ref="I9:J9"/>
    <mergeCell ref="B7:H7"/>
    <mergeCell ref="I7:J7"/>
    <mergeCell ref="AA7:AB7"/>
    <mergeCell ref="B6:H6"/>
    <mergeCell ref="I6:J6"/>
    <mergeCell ref="AA6:AB6"/>
    <mergeCell ref="T3:U3"/>
    <mergeCell ref="V3:W3"/>
    <mergeCell ref="AA3:AF3"/>
    <mergeCell ref="Y3:Z3"/>
    <mergeCell ref="AC8:AD8"/>
    <mergeCell ref="AC9:AD9"/>
    <mergeCell ref="AE8:AF8"/>
    <mergeCell ref="AE9:AF9"/>
    <mergeCell ref="AC7:AD7"/>
    <mergeCell ref="AE7:AF7"/>
    <mergeCell ref="AE5:AF5"/>
    <mergeCell ref="AC6:AD6"/>
    <mergeCell ref="AE6:AF6"/>
    <mergeCell ref="AC4:AF4"/>
    <mergeCell ref="AC5:AD5"/>
  </mergeCells>
  <phoneticPr fontId="19" type="noConversion"/>
  <conditionalFormatting sqref="A18:A19 AA19 AA3:AF7 AC19 B10:R10 A10:A16 B11:B16 I11:I16 A3:I3 A4:H5 M4:R5 T4:Z4 T5:W5 Y5:Z5 S19:U19 A6:Z7 M3:Y3 AD18:AF19 B17:R19 AA17 AB17:AB19 AC17:AF17 K20:L20 G20 V17:Z19 Y10:AF10 S10:U17 R11:R16 M11:P16 V10:X16">
    <cfRule type="expression" dxfId="3" priority="5" stopIfTrue="1">
      <formula>ktorywykaz="nic-blokada"</formula>
    </cfRule>
  </conditionalFormatting>
  <conditionalFormatting sqref="C1:AB2">
    <cfRule type="expression" dxfId="2" priority="4" stopIfTrue="1">
      <formula>ktorywykaz="nic-blokada"</formula>
    </cfRule>
  </conditionalFormatting>
  <conditionalFormatting sqref="V1:W1048576">
    <cfRule type="containsText" dxfId="1" priority="2" operator="containsText" text="błąd">
      <formula>NOT(ISERROR(SEARCH("błąd",V1)))</formula>
    </cfRule>
  </conditionalFormatting>
  <conditionalFormatting sqref="AC1:AF9 AC11:AF1048576">
    <cfRule type="containsText" dxfId="0" priority="1" operator="containsText" text="błąd">
      <formula>NOT(ISERROR(SEARCH("błąd",AC1)))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3" sqref="B3"/>
    </sheetView>
  </sheetViews>
  <sheetFormatPr defaultRowHeight="15"/>
  <sheetData>
    <row r="1" spans="1:2">
      <c r="A1" t="s">
        <v>39</v>
      </c>
    </row>
    <row r="3" spans="1:2">
      <c r="B3" t="s">
        <v>53</v>
      </c>
    </row>
    <row r="4" spans="1:2">
      <c r="B4" t="s">
        <v>51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FORMULARZ</vt:lpstr>
      <vt:lpstr>WYNIK</vt:lpstr>
      <vt:lpstr>Arkusz4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Kowalczyk Emilia</dc:creator>
  <cp:lastModifiedBy>Grams Paulina</cp:lastModifiedBy>
  <dcterms:created xsi:type="dcterms:W3CDTF">2021-01-07T06:49:47Z</dcterms:created>
  <dcterms:modified xsi:type="dcterms:W3CDTF">2023-01-30T10:25:36Z</dcterms:modified>
</cp:coreProperties>
</file>