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a.grams\Desktop\załączniki produkty\"/>
    </mc:Choice>
  </mc:AlternateContent>
  <bookViews>
    <workbookView xWindow="0" yWindow="0" windowWidth="28800" windowHeight="12300"/>
  </bookViews>
  <sheets>
    <sheet name="FORMULARZ" sheetId="1" r:id="rId1"/>
    <sheet name="WYNIK" sheetId="2" r:id="rId2"/>
    <sheet name="Arkusz4" sheetId="4" state="hidden" r:id="rId3"/>
  </sheets>
  <externalReferences>
    <externalReference r:id="rId4"/>
  </externalReferences>
  <definedNames>
    <definedName name="blokada">'[1]1'!$C$3</definedName>
    <definedName name="ktorywykaz">'[1]1'!$H$2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2" l="1"/>
  <c r="Q14" i="2" s="1"/>
  <c r="R15" i="2"/>
  <c r="Q15" i="2" s="1"/>
  <c r="R16" i="2"/>
  <c r="Q16" i="2" s="1"/>
  <c r="R11" i="2"/>
  <c r="Q11" i="2" s="1"/>
  <c r="R9" i="2"/>
  <c r="Q9" i="2" s="1"/>
  <c r="O12" i="2"/>
  <c r="P12" i="2" s="1"/>
  <c r="O13" i="2"/>
  <c r="P13" i="2" s="1"/>
  <c r="O14" i="2"/>
  <c r="P14" i="2" s="1"/>
  <c r="O15" i="2"/>
  <c r="P15" i="2" s="1"/>
  <c r="O16" i="2"/>
  <c r="P16" i="2" s="1"/>
  <c r="O11" i="2"/>
  <c r="P11" i="2" s="1"/>
  <c r="O9" i="2"/>
  <c r="P9" i="2" s="1"/>
  <c r="O8" i="2"/>
  <c r="P8" i="2" s="1"/>
  <c r="L12" i="2"/>
  <c r="M12" i="2" s="1"/>
  <c r="L13" i="2"/>
  <c r="M13" i="2" s="1"/>
  <c r="L14" i="2"/>
  <c r="M14" i="2" s="1"/>
  <c r="L15" i="2"/>
  <c r="M15" i="2" s="1"/>
  <c r="L16" i="2"/>
  <c r="M16" i="2" s="1"/>
  <c r="L11" i="2"/>
  <c r="M11" i="2" s="1"/>
  <c r="L9" i="2"/>
  <c r="M9" i="2" s="1"/>
  <c r="L8" i="2"/>
  <c r="M8" i="2" s="1"/>
  <c r="S11" i="2" l="1"/>
  <c r="S16" i="2"/>
  <c r="V9" i="2"/>
  <c r="W9" i="2"/>
  <c r="W11" i="2"/>
  <c r="V11" i="2"/>
  <c r="V16" i="2"/>
  <c r="W16" i="2"/>
  <c r="S9" i="2"/>
  <c r="S15" i="2"/>
  <c r="V15" i="2"/>
  <c r="W15" i="2"/>
  <c r="S14" i="2"/>
  <c r="V14" i="2"/>
  <c r="W14" i="2"/>
  <c r="N8" i="2"/>
  <c r="N15" i="2"/>
  <c r="N14" i="2"/>
  <c r="K8" i="2"/>
  <c r="N13" i="2"/>
  <c r="N12" i="2"/>
  <c r="N11" i="2"/>
  <c r="N16" i="2"/>
  <c r="K15" i="2"/>
  <c r="K14" i="2"/>
  <c r="K13" i="2"/>
  <c r="K9" i="2"/>
  <c r="K12" i="2"/>
  <c r="K11" i="2"/>
  <c r="K16" i="2"/>
  <c r="L30" i="1"/>
  <c r="L31" i="1"/>
  <c r="L32" i="1"/>
  <c r="L33" i="1"/>
  <c r="L34" i="1"/>
  <c r="L29" i="1"/>
  <c r="K30" i="1"/>
  <c r="R12" i="2" s="1"/>
  <c r="K31" i="1"/>
  <c r="R13" i="2" s="1"/>
  <c r="K32" i="1"/>
  <c r="K33" i="1"/>
  <c r="K34" i="1"/>
  <c r="K29" i="1"/>
  <c r="L27" i="1"/>
  <c r="L26" i="1"/>
  <c r="K27" i="1"/>
  <c r="K26" i="1"/>
  <c r="R8" i="2" s="1"/>
  <c r="Q12" i="2" l="1"/>
  <c r="S12" i="2"/>
  <c r="Q13" i="2"/>
  <c r="S13" i="2"/>
  <c r="S8" i="2"/>
  <c r="Q8" i="2"/>
  <c r="N9" i="2"/>
  <c r="N23" i="1"/>
  <c r="M23" i="1"/>
  <c r="J23" i="1"/>
  <c r="I23" i="1"/>
  <c r="N24" i="1"/>
  <c r="M24" i="1"/>
  <c r="W13" i="2" l="1"/>
  <c r="V13" i="2"/>
  <c r="W12" i="2"/>
  <c r="V12" i="2"/>
  <c r="V8" i="2"/>
  <c r="W8" i="2" s="1"/>
  <c r="Z16" i="2"/>
  <c r="AE16" i="2" s="1"/>
  <c r="Y16" i="2"/>
  <c r="AC16" i="2" s="1"/>
  <c r="Y15" i="2"/>
  <c r="AC15" i="2" s="1"/>
  <c r="Z15" i="2"/>
  <c r="AE15" i="2" s="1"/>
  <c r="AA16" i="2" l="1"/>
  <c r="Y9" i="2"/>
  <c r="AC9" i="2" s="1"/>
  <c r="Z9" i="2"/>
  <c r="AE9" i="2" s="1"/>
  <c r="AA15" i="2"/>
  <c r="Y8" i="2"/>
  <c r="AC8" i="2" s="1"/>
  <c r="Y14" i="2"/>
  <c r="AC14" i="2" s="1"/>
  <c r="Z14" i="2"/>
  <c r="AE14" i="2" s="1"/>
  <c r="Y12" i="2"/>
  <c r="AC12" i="2" s="1"/>
  <c r="Z12" i="2"/>
  <c r="AE12" i="2" s="1"/>
  <c r="Y13" i="2"/>
  <c r="AC13" i="2" s="1"/>
  <c r="Z13" i="2"/>
  <c r="AE13" i="2" s="1"/>
  <c r="Z11" i="2"/>
  <c r="AE11" i="2" s="1"/>
  <c r="Y11" i="2"/>
  <c r="AC11" i="2" s="1"/>
  <c r="AA14" i="2" l="1"/>
  <c r="AA11" i="2"/>
  <c r="AA13" i="2"/>
  <c r="AA9" i="2"/>
  <c r="AA12" i="2"/>
  <c r="Z8" i="2"/>
  <c r="AC17" i="2"/>
  <c r="AE8" i="2" l="1"/>
  <c r="AE17" i="2" s="1"/>
  <c r="AA8" i="2" l="1"/>
  <c r="AA17" i="2" s="1"/>
  <c r="M20" i="2" l="1"/>
  <c r="C22" i="2" s="1"/>
</calcChain>
</file>

<file path=xl/sharedStrings.xml><?xml version="1.0" encoding="utf-8"?>
<sst xmlns="http://schemas.openxmlformats.org/spreadsheetml/2006/main" count="98" uniqueCount="63">
  <si>
    <t>Formularz do wyliczenia opłaty produktowej - PRODUKTY</t>
  </si>
  <si>
    <t>Symbol PKWiU</t>
  </si>
  <si>
    <t>ODZYSKOWI</t>
  </si>
  <si>
    <t>RECYKLINGOWI</t>
  </si>
  <si>
    <t>ogółem
w 2019 r.</t>
  </si>
  <si>
    <t>ogółem
w 2020 r.</t>
  </si>
  <si>
    <t>podlegających obowiązkowi odzysku</t>
  </si>
  <si>
    <t>podlegających obowiązkowi recyklingu</t>
  </si>
  <si>
    <t>kolumna wypełniana automatyczne</t>
  </si>
  <si>
    <t>oleje smarowe:
(kg)</t>
  </si>
  <si>
    <t>ogółem</t>
  </si>
  <si>
    <t>Oleje smarowe otrzymane z ropy naftowej, preparaty z ciężkich frakcji, gdzie indziej niesklasyfikowane,
z wyłączeniem:
Oleje smarowe do przeprowadzania przemian chemicznych innych niż proces specyficzny
Parafina ciekła
Mieszanki olejowe do obróbki metali, oleje zapobiegające przyleganiu do form, oleje antykorozyjne
Oleje smarowe pozostałe oraz pozostałe oleje, jeżeli są przeznaczone do produkcji olejów smarowych lub preparatów smarowych</t>
  </si>
  <si>
    <t>19.20.29.0
z wyłączeniem:
19.20.29.0
19.20.29.0
19.20.29.0
19.20.29.0</t>
  </si>
  <si>
    <t>Preparaty smarowe, dodatki, środki zapobiegające zamarzaniu,
z wyłączeniem:
Preparaty smarowe - wyłącznie smary plastyczne
Środki przeciwstukowe, dodatki do olejów mineralnych i produkty podobne
Środki zapobiegające zamarzaniu i gotowe płyny przeciwoblodzeniowe</t>
  </si>
  <si>
    <t>20.59.4
z wyłączeniem:
20.59.41.0
20.59.42.0
20.59.43.0</t>
  </si>
  <si>
    <t>opony:
(kg)</t>
  </si>
  <si>
    <t>opony pneumatyczne z gumy, nowe, w rodzaju stosowanych w samochodach osobowych</t>
  </si>
  <si>
    <t>22.11.11.0</t>
  </si>
  <si>
    <t>opony pneumatyczne z gumy, nowe, w rodzaju stosowanych w motocyklach i rowerach</t>
  </si>
  <si>
    <t>22.11.12.0</t>
  </si>
  <si>
    <t>opony pneumatyczne z gumy, nowe, w rodzaju stosowanych w autobusach, samochodach ciężarowych i samolotach</t>
  </si>
  <si>
    <t>22.11.13.0</t>
  </si>
  <si>
    <t>opony pneumatyczne bieżnikowane z gumy</t>
  </si>
  <si>
    <t>22.11.20.0</t>
  </si>
  <si>
    <t>opony pneumatyczne z gumy, nowe, w rodzaju stosowanych w urządzeniach i maszynach rolniczych, pozostale nowe opony pneumatyczne z gumy</t>
  </si>
  <si>
    <t>22.11.14.0</t>
  </si>
  <si>
    <t>opony pneumatyczne, używane</t>
  </si>
  <si>
    <t>38.11.53.0</t>
  </si>
  <si>
    <t>Lp.</t>
  </si>
  <si>
    <t>Rodzaj produktu, z którego powstał odpad</t>
  </si>
  <si>
    <t>Wymagany poziom [%]:</t>
  </si>
  <si>
    <t>Osiągnięty poziom [%]:</t>
  </si>
  <si>
    <t>odzysku</t>
  </si>
  <si>
    <t>recyklingu</t>
  </si>
  <si>
    <t>z tego dla:</t>
  </si>
  <si>
    <t>opony:</t>
  </si>
  <si>
    <t>Razem:</t>
  </si>
  <si>
    <t>Łączna opłata produktowa:</t>
  </si>
  <si>
    <t>zł</t>
  </si>
  <si>
    <t>Nie wnosi się opłaty produktowej, której wysokość nie przekracza 100 zł (art.12 ust. 5 ustawy).</t>
  </si>
  <si>
    <t xml:space="preserve">oleje smarowe: </t>
  </si>
  <si>
    <t>Wysokość naleznej opłaty produktowej w zł:</t>
  </si>
  <si>
    <t>poddanych w 2020 roku</t>
  </si>
  <si>
    <t>stawki</t>
  </si>
  <si>
    <t>Masa 2019 [kg]</t>
  </si>
  <si>
    <t>Masa 2020 [kg]</t>
  </si>
  <si>
    <t>Masa stanowiąca podstawę [kg]</t>
  </si>
  <si>
    <t>poziom wymagany-poziom odsiągnięty</t>
  </si>
  <si>
    <t>odzysk</t>
  </si>
  <si>
    <t>recykling</t>
  </si>
  <si>
    <t>KALKULATOR OPŁATY PRODUKTOWEJ ZA ROK 2020 - PRODUKTY</t>
  </si>
  <si>
    <t>błąd- poziom recyklingu nie może wynosic więcej niż 100%</t>
  </si>
  <si>
    <r>
      <rPr>
        <b/>
        <sz val="9"/>
        <color indexed="8"/>
        <rFont val="Arial"/>
        <family val="2"/>
        <charset val="238"/>
      </rPr>
      <t>Wprowadzenie:</t>
    </r>
    <r>
      <rPr>
        <sz val="9"/>
        <color indexed="8"/>
        <rFont val="Arial"/>
        <family val="2"/>
        <charset val="238"/>
      </rPr>
      <t xml:space="preserve">
Program umożliwia naliczenie opłaty produktowej za rok 2020. W celu wyliczenia opłaty należy wypełnić poniższy formularz.
Wprowadzone dane oraz wyliczona wysokość opłaty umieszczone zostaną w zakładce "Wynik".
</t>
    </r>
    <r>
      <rPr>
        <i/>
        <sz val="9"/>
        <color indexed="8"/>
        <rFont val="Arial"/>
        <family val="2"/>
        <charset val="238"/>
      </rPr>
      <t xml:space="preserve">
</t>
    </r>
    <r>
      <rPr>
        <b/>
        <i/>
        <sz val="9"/>
        <color indexed="8"/>
        <rFont val="Arial"/>
        <family val="2"/>
        <charset val="238"/>
      </rPr>
      <t xml:space="preserve">UWAGA: </t>
    </r>
    <r>
      <rPr>
        <i/>
        <sz val="9"/>
        <color indexed="8"/>
        <rFont val="Arial"/>
        <family val="2"/>
        <charset val="238"/>
      </rPr>
      <t xml:space="preserve">
Program nie uwzględnia wyliczenia opłaty w przypadku zorganizowanej przez podmiot sieci selektywnego zbierania (tj. kiedy wymagany poziom odzysku i recyklingu jest równy 100%).
</t>
    </r>
    <r>
      <rPr>
        <b/>
        <sz val="11"/>
        <color indexed="10"/>
        <rFont val="Arial"/>
        <family val="2"/>
        <charset val="238"/>
      </rPr>
      <t>Program pomaga w naliczeniu opłaty, ale nie zwalnia z obowiązku sporządzenia sprawozdania w Bazie danych o produktach 
i opakowaniach oraz o gospodarce odpadami (BDO).</t>
    </r>
  </si>
  <si>
    <t>błąd- poziom recyklingu nie może być większy niż poziom odzysku</t>
  </si>
  <si>
    <t>masa wprowadzonych na rynek produktów w tonach [Mg]:</t>
  </si>
  <si>
    <t>masa odpadów poddanych w tonach [Mg]:</t>
  </si>
  <si>
    <t>masa 2019 tony</t>
  </si>
  <si>
    <t>Masa 2020 tony</t>
  </si>
  <si>
    <t>Masa w tonach</t>
  </si>
  <si>
    <t>Masa produktów wprowadzonych na rynek w 2019 r. w tonach [Mg]:</t>
  </si>
  <si>
    <t>Masa produktów wprowadzonych na rynek w 2020 r. w tonach [Mg]:</t>
  </si>
  <si>
    <t>Masa wprowadzonych na rynek produktów stanowiących podstawę do obliczenia w tonach [Mg]:</t>
  </si>
  <si>
    <t>UWAGA! Masę należy uzupełnić w tonach [Mg]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</si>
</sst>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z_ł"/>
    <numFmt numFmtId="165" formatCode="#,##0\ _z_ł"/>
    <numFmt numFmtId="166" formatCode="0.0000"/>
  </numFmts>
  <fonts count="26">
    <font>
      <sz val="11"/>
      <color theme="1"/>
      <name val="Calibri"/>
      <family val="2"/>
      <charset val="238"/>
      <scheme val="minor"/>
    </font>
    <font>
      <sz val="9"/>
      <color indexed="8"/>
      <name val="Arial"/>
      <family val="2"/>
      <charset val="238"/>
    </font>
    <font>
      <b/>
      <sz val="9"/>
      <color indexed="8"/>
      <name val="Arial"/>
      <family val="2"/>
      <charset val="238"/>
    </font>
    <font>
      <i/>
      <sz val="9"/>
      <color indexed="8"/>
      <name val="Arial"/>
      <family val="2"/>
      <charset val="238"/>
    </font>
    <font>
      <b/>
      <i/>
      <sz val="9"/>
      <color indexed="8"/>
      <name val="Arial"/>
      <family val="2"/>
      <charset val="238"/>
    </font>
    <font>
      <b/>
      <sz val="11"/>
      <color indexed="10"/>
      <name val="Arial"/>
      <family val="2"/>
      <charset val="238"/>
    </font>
    <font>
      <sz val="9"/>
      <color theme="1"/>
      <name val="Czcionka tekstu podstawowego"/>
      <family val="2"/>
      <charset val="238"/>
    </font>
    <font>
      <b/>
      <sz val="14"/>
      <color indexed="8"/>
      <name val="Arial"/>
      <family val="2"/>
      <charset val="238"/>
    </font>
    <font>
      <sz val="10"/>
      <color indexed="8"/>
      <name val="Arial"/>
      <family val="2"/>
      <charset val="238"/>
    </font>
    <font>
      <b/>
      <sz val="11"/>
      <color indexed="8"/>
      <name val="Arial"/>
      <family val="2"/>
      <charset val="238"/>
    </font>
    <font>
      <b/>
      <sz val="8"/>
      <color indexed="8"/>
      <name val="Arial"/>
      <family val="2"/>
      <charset val="238"/>
    </font>
    <font>
      <sz val="8"/>
      <color rgb="FFFF0000"/>
      <name val="Arial"/>
      <family val="2"/>
      <charset val="238"/>
    </font>
    <font>
      <sz val="8"/>
      <color indexed="10"/>
      <name val="Arial"/>
      <family val="2"/>
      <charset val="238"/>
    </font>
    <font>
      <sz val="8"/>
      <color theme="0"/>
      <name val="Arial"/>
      <family val="2"/>
      <charset val="238"/>
    </font>
    <font>
      <sz val="7"/>
      <color indexed="8"/>
      <name val="Arial"/>
      <family val="2"/>
      <charset val="238"/>
    </font>
    <font>
      <b/>
      <sz val="7"/>
      <color indexed="8"/>
      <name val="Arial"/>
      <family val="2"/>
      <charset val="238"/>
    </font>
    <font>
      <sz val="8"/>
      <color indexed="8"/>
      <name val="Arial"/>
      <family val="2"/>
      <charset val="238"/>
    </font>
    <font>
      <i/>
      <sz val="8"/>
      <color rgb="FFFF0000"/>
      <name val="Arial"/>
      <family val="2"/>
      <charset val="238"/>
    </font>
    <font>
      <sz val="7"/>
      <color theme="1"/>
      <name val="Arial"/>
      <family val="2"/>
      <charset val="238"/>
    </font>
    <font>
      <sz val="8"/>
      <name val="Calibri"/>
      <family val="2"/>
      <charset val="238"/>
      <scheme val="minor"/>
    </font>
    <font>
      <b/>
      <i/>
      <sz val="8"/>
      <color indexed="8"/>
      <name val="Arial"/>
      <family val="2"/>
      <charset val="238"/>
    </font>
    <font>
      <i/>
      <sz val="11"/>
      <color rgb="FFFF0000"/>
      <name val="Calibri"/>
      <family val="2"/>
      <charset val="238"/>
      <scheme val="minor"/>
    </font>
    <font>
      <b/>
      <i/>
      <sz val="8"/>
      <color theme="1"/>
      <name val="Arial"/>
      <family val="2"/>
      <charset val="238"/>
    </font>
    <font>
      <b/>
      <i/>
      <sz val="11"/>
      <color theme="1"/>
      <name val="Calibri"/>
      <family val="2"/>
      <charset val="238"/>
      <scheme val="minor"/>
    </font>
    <font>
      <b/>
      <i/>
      <sz val="10"/>
      <color indexed="8"/>
      <name val="Arial"/>
      <family val="2"/>
      <charset val="238"/>
    </font>
    <font>
      <b/>
      <sz val="12"/>
      <color rgb="FFFF0000"/>
      <name val="Arial"/>
      <family val="2"/>
      <charset val="238"/>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rgb="FF99CCFF"/>
        <bgColor indexed="64"/>
      </patternFill>
    </fill>
    <fill>
      <patternFill patternType="solid">
        <fgColor rgb="FFFFFF66"/>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28">
    <xf numFmtId="0" fontId="0" fillId="0" borderId="0" xfId="0"/>
    <xf numFmtId="0" fontId="14" fillId="3" borderId="2" xfId="0" applyFont="1" applyFill="1" applyBorder="1" applyAlignment="1" applyProtection="1">
      <alignment horizontal="center" vertical="center" wrapText="1"/>
      <protection hidden="1"/>
    </xf>
    <xf numFmtId="2" fontId="14" fillId="0" borderId="2" xfId="0" applyNumberFormat="1" applyFont="1" applyBorder="1" applyAlignment="1" applyProtection="1">
      <alignment horizontal="center" vertical="center" wrapText="1"/>
      <protection hidden="1"/>
    </xf>
    <xf numFmtId="2" fontId="14" fillId="0" borderId="12" xfId="0" applyNumberFormat="1" applyFont="1" applyBorder="1" applyAlignment="1" applyProtection="1">
      <alignment horizontal="center" vertical="center" wrapText="1"/>
      <protection hidden="1"/>
    </xf>
    <xf numFmtId="0" fontId="16" fillId="0" borderId="0" xfId="0" applyFont="1" applyProtection="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wrapText="1"/>
      <protection hidden="1"/>
    </xf>
    <xf numFmtId="0" fontId="2"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4" fillId="2" borderId="2" xfId="0" applyFont="1" applyFill="1" applyBorder="1" applyAlignment="1" applyProtection="1">
      <alignment horizontal="left"/>
      <protection hidden="1"/>
    </xf>
    <xf numFmtId="0" fontId="15" fillId="2" borderId="12" xfId="0" applyFont="1" applyFill="1" applyBorder="1" applyAlignment="1" applyProtection="1">
      <alignment horizontal="left" wrapText="1"/>
      <protection hidden="1"/>
    </xf>
    <xf numFmtId="0" fontId="14" fillId="0" borderId="0" xfId="0" applyFont="1" applyAlignment="1" applyProtection="1">
      <alignment horizontal="left"/>
      <protection hidden="1"/>
    </xf>
    <xf numFmtId="0" fontId="15" fillId="0" borderId="15" xfId="0" applyFont="1" applyBorder="1" applyAlignment="1" applyProtection="1">
      <alignment horizontal="left" vertical="center" wrapText="1"/>
      <protection hidden="1"/>
    </xf>
    <xf numFmtId="0" fontId="0" fillId="0" borderId="0" xfId="0" applyAlignment="1">
      <alignment vertical="center"/>
    </xf>
    <xf numFmtId="0" fontId="15" fillId="0" borderId="0" xfId="0" applyFont="1" applyAlignment="1" applyProtection="1">
      <alignment horizontal="center" vertical="center" wrapText="1"/>
      <protection hidden="1"/>
    </xf>
    <xf numFmtId="0" fontId="15" fillId="0" borderId="0" xfId="0" applyFont="1" applyBorder="1" applyAlignment="1" applyProtection="1">
      <alignment horizontal="left" vertical="center" wrapText="1"/>
      <protection hidden="1"/>
    </xf>
    <xf numFmtId="0" fontId="20" fillId="0" borderId="0" xfId="0" applyFont="1" applyAlignment="1" applyProtection="1">
      <protection hidden="1"/>
    </xf>
    <xf numFmtId="0" fontId="15" fillId="2" borderId="0" xfId="0" applyFont="1" applyFill="1" applyBorder="1" applyAlignment="1" applyProtection="1">
      <alignment horizontal="center" wrapText="1"/>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16" fillId="0" borderId="0" xfId="0" applyFont="1" applyAlignment="1" applyProtection="1">
      <alignment horizontal="right"/>
      <protection hidden="1"/>
    </xf>
    <xf numFmtId="165" fontId="2" fillId="0" borderId="0" xfId="0" applyNumberFormat="1" applyFont="1" applyAlignment="1" applyProtection="1">
      <alignment horizontal="right" wrapText="1"/>
      <protection hidden="1"/>
    </xf>
    <xf numFmtId="0" fontId="18" fillId="0" borderId="2" xfId="0" applyFont="1" applyBorder="1" applyAlignment="1" applyProtection="1">
      <alignment horizontal="left" vertical="center"/>
      <protection hidden="1"/>
    </xf>
    <xf numFmtId="0" fontId="18" fillId="0" borderId="10"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protection hidden="1"/>
    </xf>
    <xf numFmtId="0" fontId="22" fillId="0" borderId="0" xfId="0" applyFont="1" applyProtection="1">
      <protection hidden="1"/>
    </xf>
    <xf numFmtId="3" fontId="23" fillId="0" borderId="0" xfId="0" applyNumberFormat="1" applyFont="1" applyFill="1" applyProtection="1">
      <protection hidden="1"/>
    </xf>
    <xf numFmtId="0" fontId="18" fillId="0" borderId="2" xfId="0" applyFont="1" applyBorder="1" applyAlignment="1" applyProtection="1">
      <alignment horizontal="center" vertical="center"/>
      <protection hidden="1"/>
    </xf>
    <xf numFmtId="0" fontId="15" fillId="0" borderId="15"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165" fontId="2" fillId="0" borderId="0" xfId="0" applyNumberFormat="1" applyFont="1" applyAlignment="1" applyProtection="1">
      <alignment horizontal="right" wrapText="1"/>
      <protection hidden="1"/>
    </xf>
    <xf numFmtId="0" fontId="8" fillId="0" borderId="0" xfId="0" applyFont="1" applyProtection="1">
      <protection hidden="1"/>
    </xf>
    <xf numFmtId="0" fontId="1" fillId="3" borderId="2"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0" fillId="4" borderId="2" xfId="0" applyFont="1" applyFill="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0" fillId="3" borderId="11" xfId="0"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3" fillId="0" borderId="9" xfId="0" applyFont="1" applyBorder="1" applyProtection="1">
      <protection hidden="1"/>
    </xf>
    <xf numFmtId="0" fontId="13" fillId="0" borderId="12" xfId="0" applyFont="1" applyBorder="1" applyProtection="1">
      <protection hidden="1"/>
    </xf>
    <xf numFmtId="0" fontId="13" fillId="0" borderId="2" xfId="0" applyFont="1" applyBorder="1" applyAlignment="1" applyProtection="1">
      <alignment horizontal="center" vertical="center"/>
      <protection hidden="1"/>
    </xf>
    <xf numFmtId="0" fontId="14" fillId="3" borderId="2" xfId="0" applyFont="1" applyFill="1" applyBorder="1" applyAlignment="1" applyProtection="1">
      <alignment wrapText="1"/>
      <protection hidden="1"/>
    </xf>
    <xf numFmtId="0" fontId="15" fillId="3" borderId="2" xfId="0" applyFont="1" applyFill="1" applyBorder="1" applyAlignment="1" applyProtection="1">
      <alignment wrapText="1"/>
      <protection hidden="1"/>
    </xf>
    <xf numFmtId="0" fontId="15" fillId="3" borderId="2" xfId="0"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wrapText="1"/>
      <protection hidden="1"/>
    </xf>
    <xf numFmtId="2" fontId="18" fillId="0" borderId="2" xfId="0" applyNumberFormat="1" applyFont="1" applyBorder="1" applyAlignment="1" applyProtection="1">
      <alignment horizontal="center" vertical="center" wrapText="1"/>
      <protection hidden="1"/>
    </xf>
    <xf numFmtId="166" fontId="1" fillId="0" borderId="2" xfId="0" applyNumberFormat="1" applyFont="1" applyBorder="1" applyAlignment="1" applyProtection="1">
      <alignment horizontal="center" vertical="center" wrapText="1"/>
      <protection locked="0"/>
    </xf>
    <xf numFmtId="166" fontId="1" fillId="0" borderId="2" xfId="0" applyNumberFormat="1" applyFont="1" applyBorder="1" applyAlignment="1" applyProtection="1">
      <alignment horizontal="center" vertical="center"/>
      <protection locked="0"/>
    </xf>
    <xf numFmtId="166" fontId="16" fillId="3" borderId="13" xfId="0" applyNumberFormat="1" applyFont="1" applyFill="1" applyBorder="1" applyAlignment="1" applyProtection="1">
      <alignment horizontal="center" vertical="center"/>
      <protection hidden="1"/>
    </xf>
    <xf numFmtId="166" fontId="1" fillId="4" borderId="2" xfId="0" applyNumberFormat="1" applyFont="1" applyFill="1" applyBorder="1" applyAlignment="1" applyProtection="1">
      <alignment horizontal="center" vertical="center"/>
      <protection locked="0"/>
    </xf>
    <xf numFmtId="166" fontId="1" fillId="2" borderId="2" xfId="0" applyNumberFormat="1" applyFont="1" applyFill="1" applyBorder="1" applyAlignment="1" applyProtection="1">
      <alignment horizontal="center" vertical="center"/>
      <protection locked="0"/>
    </xf>
    <xf numFmtId="166" fontId="18" fillId="0" borderId="2" xfId="0" applyNumberFormat="1" applyFont="1" applyBorder="1" applyAlignment="1" applyProtection="1">
      <alignment horizontal="center" vertical="center"/>
      <protection hidden="1"/>
    </xf>
    <xf numFmtId="166" fontId="15" fillId="2" borderId="0" xfId="0" applyNumberFormat="1" applyFont="1" applyFill="1" applyBorder="1" applyAlignment="1" applyProtection="1">
      <alignment horizontal="center" wrapText="1"/>
      <protection hidden="1"/>
    </xf>
    <xf numFmtId="166" fontId="18" fillId="0" borderId="14" xfId="0" applyNumberFormat="1" applyFont="1" applyBorder="1" applyAlignment="1" applyProtection="1">
      <alignment horizontal="center" vertical="center"/>
      <protection hidden="1"/>
    </xf>
    <xf numFmtId="0" fontId="14" fillId="2" borderId="13" xfId="0" applyFont="1" applyFill="1" applyBorder="1" applyAlignment="1" applyProtection="1">
      <alignment horizontal="left"/>
      <protection hidden="1"/>
    </xf>
    <xf numFmtId="0" fontId="15" fillId="2" borderId="7" xfId="0" applyFont="1" applyFill="1" applyBorder="1" applyAlignment="1" applyProtection="1">
      <alignment horizontal="left" wrapText="1"/>
      <protection hidden="1"/>
    </xf>
    <xf numFmtId="2" fontId="18" fillId="0" borderId="2" xfId="0" applyNumberFormat="1" applyFont="1" applyBorder="1" applyAlignment="1" applyProtection="1">
      <alignment horizontal="center" vertical="center"/>
      <protection hidden="1"/>
    </xf>
    <xf numFmtId="2" fontId="18" fillId="0" borderId="14" xfId="0" applyNumberFormat="1" applyFont="1" applyBorder="1" applyAlignment="1" applyProtection="1">
      <alignment horizontal="center" vertical="center"/>
      <protection hidden="1"/>
    </xf>
    <xf numFmtId="0" fontId="14" fillId="0" borderId="2" xfId="0" applyFont="1" applyBorder="1" applyAlignment="1" applyProtection="1">
      <alignment horizontal="center" vertical="center" wrapText="1"/>
      <protection hidden="1"/>
    </xf>
    <xf numFmtId="0" fontId="0" fillId="0" borderId="2" xfId="0" applyBorder="1" applyProtection="1">
      <protection hidden="1"/>
    </xf>
    <xf numFmtId="0" fontId="14" fillId="0" borderId="2" xfId="0" applyFont="1" applyBorder="1" applyAlignment="1" applyProtection="1">
      <alignment horizontal="left" vertical="center" wrapText="1"/>
      <protection hidden="1"/>
    </xf>
    <xf numFmtId="0" fontId="14" fillId="0" borderId="17" xfId="0" applyFont="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5" fillId="3" borderId="2" xfId="0" applyFont="1" applyFill="1" applyBorder="1" applyAlignment="1" applyProtection="1">
      <alignment horizontal="center" wrapText="1"/>
      <protection hidden="1"/>
    </xf>
    <xf numFmtId="0" fontId="1" fillId="0" borderId="0" xfId="0" applyFont="1" applyAlignment="1" applyProtection="1">
      <alignment vertical="center" wrapText="1"/>
      <protection hidden="1"/>
    </xf>
    <xf numFmtId="0" fontId="6" fillId="0" borderId="0" xfId="0" applyFont="1" applyAlignment="1" applyProtection="1">
      <protection hidden="1"/>
    </xf>
    <xf numFmtId="0" fontId="1" fillId="0" borderId="2" xfId="0" applyFont="1" applyBorder="1" applyAlignment="1" applyProtection="1">
      <alignment vertical="center" wrapText="1"/>
      <protection hidden="1"/>
    </xf>
    <xf numFmtId="49" fontId="1" fillId="0" borderId="9" xfId="0" applyNumberFormat="1" applyFont="1" applyBorder="1" applyAlignment="1" applyProtection="1">
      <alignment vertical="center" wrapText="1"/>
      <protection hidden="1"/>
    </xf>
    <xf numFmtId="49" fontId="1" fillId="0" borderId="12" xfId="0" applyNumberFormat="1" applyFont="1" applyBorder="1" applyAlignment="1" applyProtection="1">
      <alignment vertical="center" wrapText="1"/>
      <protection hidden="1"/>
    </xf>
    <xf numFmtId="49" fontId="1" fillId="0" borderId="10" xfId="0" applyNumberFormat="1" applyFont="1" applyBorder="1" applyAlignment="1" applyProtection="1">
      <alignment vertical="center" wrapText="1"/>
      <protection hidden="1"/>
    </xf>
    <xf numFmtId="0" fontId="2" fillId="3" borderId="2" xfId="0" applyFont="1" applyFill="1" applyBorder="1" applyAlignment="1" applyProtection="1">
      <alignment horizontal="left" vertical="center" wrapText="1"/>
      <protection hidden="1"/>
    </xf>
    <xf numFmtId="0" fontId="1" fillId="0" borderId="2" xfId="0" applyFont="1" applyBorder="1" applyAlignment="1" applyProtection="1">
      <alignment horizontal="left" vertical="top" wrapText="1"/>
      <protection hidden="1"/>
    </xf>
    <xf numFmtId="0" fontId="1" fillId="0" borderId="9" xfId="0" applyFont="1" applyBorder="1" applyAlignment="1" applyProtection="1">
      <alignment vertical="center" wrapText="1"/>
      <protection hidden="1"/>
    </xf>
    <xf numFmtId="0" fontId="1" fillId="0" borderId="12" xfId="0" applyFont="1" applyBorder="1" applyAlignment="1" applyProtection="1">
      <alignment vertical="center" wrapText="1"/>
      <protection hidden="1"/>
    </xf>
    <xf numFmtId="0" fontId="1" fillId="0" borderId="10" xfId="0" applyFont="1" applyBorder="1" applyAlignment="1" applyProtection="1">
      <alignment vertical="center" wrapText="1"/>
      <protection hidden="1"/>
    </xf>
    <xf numFmtId="0" fontId="1" fillId="0" borderId="0" xfId="0" applyFont="1" applyAlignment="1" applyProtection="1">
      <alignment horizontal="left" vertical="center" wrapText="1"/>
      <protection hidden="1"/>
    </xf>
    <xf numFmtId="0" fontId="25" fillId="7" borderId="0" xfId="0" applyFont="1" applyFill="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protection hidden="1"/>
    </xf>
    <xf numFmtId="0" fontId="14" fillId="0" borderId="17"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4" fillId="2" borderId="0" xfId="0" applyFont="1" applyFill="1" applyBorder="1" applyAlignment="1" applyProtection="1">
      <alignment horizontal="left" wrapText="1"/>
      <protection hidden="1"/>
    </xf>
    <xf numFmtId="0" fontId="14" fillId="2" borderId="7" xfId="0" applyFont="1" applyFill="1" applyBorder="1" applyAlignment="1" applyProtection="1">
      <alignment horizontal="left" wrapText="1"/>
      <protection hidden="1"/>
    </xf>
    <xf numFmtId="0" fontId="14" fillId="2" borderId="8" xfId="0" applyFont="1" applyFill="1" applyBorder="1" applyAlignment="1" applyProtection="1">
      <alignment horizontal="left" wrapText="1"/>
      <protection hidden="1"/>
    </xf>
    <xf numFmtId="0" fontId="14" fillId="0" borderId="2" xfId="0" applyFont="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8" fillId="0" borderId="2" xfId="0" applyFont="1" applyBorder="1" applyAlignment="1" applyProtection="1">
      <alignment horizontal="left" vertical="center" wrapText="1"/>
      <protection hidden="1"/>
    </xf>
    <xf numFmtId="0" fontId="18" fillId="0" borderId="2" xfId="0" applyFont="1" applyBorder="1" applyAlignment="1" applyProtection="1">
      <alignment horizontal="center" vertical="center"/>
      <protection hidden="1"/>
    </xf>
    <xf numFmtId="0" fontId="15" fillId="2" borderId="6"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left" wrapText="1"/>
      <protection hidden="1"/>
    </xf>
    <xf numFmtId="0" fontId="15" fillId="2" borderId="8" xfId="0" applyFont="1" applyFill="1" applyBorder="1" applyAlignment="1" applyProtection="1">
      <alignment horizontal="left" wrapText="1"/>
      <protection hidden="1"/>
    </xf>
    <xf numFmtId="0" fontId="21" fillId="0" borderId="0" xfId="0" applyFont="1" applyAlignment="1" applyProtection="1">
      <alignment horizontal="center"/>
      <protection hidden="1"/>
    </xf>
    <xf numFmtId="0" fontId="24" fillId="0" borderId="0" xfId="0" applyFont="1" applyAlignment="1" applyProtection="1">
      <alignment horizontal="center"/>
      <protection hidden="1"/>
    </xf>
    <xf numFmtId="164" fontId="15" fillId="0" borderId="16" xfId="0" applyNumberFormat="1" applyFont="1" applyBorder="1" applyAlignment="1" applyProtection="1">
      <alignment horizontal="center" vertical="center" wrapText="1"/>
      <protection hidden="1"/>
    </xf>
    <xf numFmtId="0" fontId="16" fillId="0" borderId="0" xfId="0" applyFont="1" applyAlignment="1" applyProtection="1">
      <alignment horizontal="right"/>
      <protection hidden="1"/>
    </xf>
    <xf numFmtId="165" fontId="2" fillId="0" borderId="0" xfId="0" applyNumberFormat="1" applyFont="1" applyAlignment="1" applyProtection="1">
      <alignment horizontal="right" wrapText="1"/>
      <protection hidden="1"/>
    </xf>
    <xf numFmtId="0" fontId="15" fillId="2" borderId="9"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left" wrapText="1"/>
      <protection hidden="1"/>
    </xf>
    <xf numFmtId="0" fontId="15" fillId="2" borderId="10" xfId="0" applyFont="1" applyFill="1" applyBorder="1" applyAlignment="1" applyProtection="1">
      <alignment horizontal="left" wrapText="1"/>
      <protection hidden="1"/>
    </xf>
  </cellXfs>
  <cellStyles count="1">
    <cellStyle name="Normalny" xfId="0" builtinId="0"/>
  </cellStyles>
  <dxfs count="4">
    <dxf>
      <font>
        <color rgb="FF9C0006"/>
      </font>
      <fill>
        <patternFill>
          <bgColor rgb="FFFFC7CE"/>
        </patternFill>
      </fill>
    </dxf>
    <dxf>
      <font>
        <color rgb="FF9C0006"/>
      </font>
      <fill>
        <patternFill>
          <bgColor rgb="FFFFC7CE"/>
        </patternFill>
      </fill>
    </dxf>
    <dxf>
      <font>
        <b val="0"/>
        <i val="0"/>
        <color theme="0"/>
      </font>
      <fill>
        <patternFill>
          <bgColor theme="0"/>
        </patternFill>
      </fill>
    </dxf>
    <dxf>
      <font>
        <b val="0"/>
        <i val="0"/>
        <color theme="0"/>
      </font>
      <fill>
        <patternFill>
          <bgColor theme="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2</xdr:rowOff>
    </xdr:from>
    <xdr:to>
      <xdr:col>12</xdr:col>
      <xdr:colOff>752476</xdr:colOff>
      <xdr:row>6</xdr:row>
      <xdr:rowOff>752476</xdr:rowOff>
    </xdr:to>
    <xdr:sp macro="" textlink="">
      <xdr:nvSpPr>
        <xdr:cNvPr id="2" name="pole tekstowe 1">
          <a:extLst>
            <a:ext uri="{FF2B5EF4-FFF2-40B4-BE49-F238E27FC236}">
              <a16:creationId xmlns:a16="http://schemas.microsoft.com/office/drawing/2014/main" id="{834EA71E-B107-48A3-B76C-B1057A1EA429}"/>
            </a:ext>
          </a:extLst>
        </xdr:cNvPr>
        <xdr:cNvSpPr txBox="1"/>
      </xdr:nvSpPr>
      <xdr:spPr>
        <a:xfrm>
          <a:off x="2" y="2"/>
          <a:ext cx="10353674" cy="189547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endParaRPr lang="pl-PL" sz="8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ia.kowalczyk/Desktop/Aktywne%202020/kalkulator_oplaty_produktowej_rok_2019_-_produkty%20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Z"/>
      <sheetName val="Produkty nowe"/>
      <sheetName val="1"/>
      <sheetName val="Wykaz Opakowania"/>
      <sheetName val="Wynik"/>
      <sheetName val="SPRAWOZDANIE"/>
      <sheetName val="2"/>
      <sheetName val="tabela poziomy i stawki opkw"/>
      <sheetName val="Testowy"/>
      <sheetName val="Dane"/>
      <sheetName val="lista produktów"/>
      <sheetName val="poz. i staw produkty"/>
      <sheetName val="Załączniki z ustawy"/>
    </sheetNames>
    <sheetDataSet>
      <sheetData sheetId="0"/>
      <sheetData sheetId="1"/>
      <sheetData sheetId="2">
        <row r="2">
          <cell r="H2" t="str">
            <v>produkty</v>
          </cell>
        </row>
        <row r="3">
          <cell r="C3">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9"/>
  <sheetViews>
    <sheetView showGridLines="0" showRowColHeaders="0" tabSelected="1" zoomScale="80" zoomScaleNormal="80" workbookViewId="0">
      <selection activeCell="N9" sqref="N9"/>
    </sheetView>
  </sheetViews>
  <sheetFormatPr defaultRowHeight="15"/>
  <cols>
    <col min="7" max="7" width="15.85546875" customWidth="1"/>
    <col min="8" max="8" width="16.140625" customWidth="1"/>
    <col min="9" max="10" width="12.7109375" customWidth="1"/>
    <col min="11" max="12" width="15.85546875" customWidth="1"/>
    <col min="13" max="14" width="20.85546875" customWidth="1"/>
  </cols>
  <sheetData>
    <row r="1" spans="1:18">
      <c r="A1" s="20"/>
      <c r="B1" s="20"/>
      <c r="C1" s="20"/>
      <c r="D1" s="20"/>
      <c r="E1" s="20"/>
      <c r="F1" s="20"/>
      <c r="G1" s="20"/>
      <c r="H1" s="20"/>
      <c r="I1" s="20"/>
      <c r="J1" s="20"/>
      <c r="K1" s="20"/>
      <c r="L1" s="20"/>
      <c r="M1" s="20"/>
      <c r="N1" s="20"/>
      <c r="O1" s="20"/>
      <c r="P1" s="20"/>
      <c r="Q1" s="20"/>
      <c r="R1" s="20"/>
    </row>
    <row r="2" spans="1:18">
      <c r="A2" s="20"/>
      <c r="B2" s="20"/>
      <c r="C2" s="20"/>
      <c r="D2" s="20"/>
      <c r="E2" s="20"/>
      <c r="F2" s="20"/>
      <c r="G2" s="20"/>
      <c r="H2" s="20"/>
      <c r="I2" s="20"/>
      <c r="J2" s="20"/>
      <c r="K2" s="20"/>
      <c r="L2" s="20"/>
      <c r="M2" s="20"/>
      <c r="N2" s="20"/>
      <c r="O2" s="20"/>
      <c r="P2" s="20"/>
      <c r="Q2" s="20"/>
      <c r="R2" s="20"/>
    </row>
    <row r="3" spans="1:18">
      <c r="A3" s="20"/>
      <c r="B3" s="20"/>
      <c r="C3" s="20"/>
      <c r="D3" s="20"/>
      <c r="E3" s="20"/>
      <c r="F3" s="20"/>
      <c r="G3" s="20"/>
      <c r="H3" s="20"/>
      <c r="I3" s="20"/>
      <c r="J3" s="20"/>
      <c r="K3" s="20"/>
      <c r="L3" s="20"/>
      <c r="M3" s="20"/>
      <c r="N3" s="20"/>
      <c r="O3" s="20"/>
      <c r="P3" s="20"/>
      <c r="Q3" s="20"/>
      <c r="R3" s="20"/>
    </row>
    <row r="4" spans="1:18">
      <c r="A4" s="20"/>
      <c r="B4" s="20"/>
      <c r="C4" s="20"/>
      <c r="D4" s="20"/>
      <c r="E4" s="20"/>
      <c r="F4" s="20"/>
      <c r="G4" s="20"/>
      <c r="H4" s="20"/>
      <c r="I4" s="20"/>
      <c r="J4" s="20"/>
      <c r="K4" s="20"/>
      <c r="L4" s="20"/>
      <c r="M4" s="20"/>
      <c r="N4" s="20"/>
      <c r="O4" s="20"/>
      <c r="P4" s="20"/>
      <c r="Q4" s="20"/>
      <c r="R4" s="20"/>
    </row>
    <row r="5" spans="1:18">
      <c r="A5" s="20"/>
      <c r="B5" s="20"/>
      <c r="C5" s="20"/>
      <c r="D5" s="20"/>
      <c r="E5" s="20"/>
      <c r="F5" s="20"/>
      <c r="G5" s="20"/>
      <c r="H5" s="20"/>
      <c r="I5" s="20"/>
      <c r="J5" s="20"/>
      <c r="K5" s="20"/>
      <c r="L5" s="20"/>
      <c r="M5" s="20"/>
      <c r="N5" s="20"/>
      <c r="O5" s="20"/>
      <c r="P5" s="20"/>
      <c r="Q5" s="20"/>
      <c r="R5" s="20"/>
    </row>
    <row r="6" spans="1:18">
      <c r="A6" s="20"/>
      <c r="B6" s="20"/>
      <c r="C6" s="20"/>
      <c r="D6" s="20"/>
      <c r="E6" s="20"/>
      <c r="F6" s="20"/>
      <c r="G6" s="20"/>
      <c r="H6" s="20"/>
      <c r="I6" s="20"/>
      <c r="J6" s="20"/>
      <c r="K6" s="20"/>
      <c r="L6" s="20"/>
      <c r="M6" s="20"/>
      <c r="N6" s="20"/>
      <c r="O6" s="20"/>
      <c r="P6" s="20"/>
      <c r="Q6" s="20"/>
      <c r="R6" s="20"/>
    </row>
    <row r="7" spans="1:18" ht="61.5" customHeight="1">
      <c r="A7" s="20"/>
      <c r="B7" s="20"/>
      <c r="C7" s="20"/>
      <c r="D7" s="20"/>
      <c r="E7" s="20"/>
      <c r="F7" s="20"/>
      <c r="G7" s="20"/>
      <c r="H7" s="20"/>
      <c r="I7" s="20"/>
      <c r="J7" s="20"/>
      <c r="K7" s="20"/>
      <c r="L7" s="20"/>
      <c r="M7" s="20"/>
      <c r="N7" s="20"/>
      <c r="O7" s="20"/>
      <c r="P7" s="20"/>
      <c r="Q7" s="20"/>
      <c r="R7" s="20"/>
    </row>
    <row r="8" spans="1:18">
      <c r="A8" s="20"/>
      <c r="B8" s="20"/>
      <c r="C8" s="20"/>
      <c r="D8" s="20"/>
      <c r="E8" s="20"/>
      <c r="F8" s="20"/>
      <c r="G8" s="20"/>
      <c r="H8" s="20"/>
      <c r="I8" s="20"/>
      <c r="J8" s="20"/>
      <c r="K8" s="20"/>
      <c r="L8" s="20"/>
      <c r="M8" s="20"/>
      <c r="N8" s="20"/>
      <c r="O8" s="20"/>
      <c r="P8" s="20"/>
      <c r="Q8" s="20"/>
      <c r="R8" s="20"/>
    </row>
    <row r="9" spans="1:18" ht="12.75" customHeight="1">
      <c r="A9" s="83" t="s">
        <v>52</v>
      </c>
      <c r="B9" s="83"/>
      <c r="C9" s="83"/>
      <c r="D9" s="83"/>
      <c r="E9" s="83"/>
      <c r="F9" s="83"/>
      <c r="G9" s="83"/>
      <c r="H9" s="83"/>
      <c r="I9" s="83"/>
      <c r="J9" s="83"/>
      <c r="K9" s="83"/>
      <c r="L9" s="83"/>
      <c r="M9" s="83"/>
      <c r="N9" s="20"/>
      <c r="O9" s="20"/>
      <c r="P9" s="20"/>
      <c r="Q9" s="20"/>
      <c r="R9" s="20"/>
    </row>
    <row r="10" spans="1:18" ht="16.5" customHeight="1">
      <c r="A10" s="83"/>
      <c r="B10" s="83"/>
      <c r="C10" s="83"/>
      <c r="D10" s="83"/>
      <c r="E10" s="83"/>
      <c r="F10" s="83"/>
      <c r="G10" s="83"/>
      <c r="H10" s="83"/>
      <c r="I10" s="83"/>
      <c r="J10" s="83"/>
      <c r="K10" s="83"/>
      <c r="L10" s="83"/>
      <c r="M10" s="83"/>
      <c r="N10" s="20"/>
      <c r="O10" s="20"/>
      <c r="P10" s="20"/>
      <c r="Q10" s="20"/>
      <c r="R10" s="20"/>
    </row>
    <row r="11" spans="1:18" ht="27.75" customHeight="1">
      <c r="A11" s="83"/>
      <c r="B11" s="83"/>
      <c r="C11" s="83"/>
      <c r="D11" s="83"/>
      <c r="E11" s="83"/>
      <c r="F11" s="83"/>
      <c r="G11" s="83"/>
      <c r="H11" s="83"/>
      <c r="I11" s="83"/>
      <c r="J11" s="83"/>
      <c r="K11" s="83"/>
      <c r="L11" s="83"/>
      <c r="M11" s="83"/>
      <c r="N11" s="20"/>
      <c r="O11" s="20"/>
      <c r="P11" s="20"/>
      <c r="Q11" s="20"/>
      <c r="R11" s="20"/>
    </row>
    <row r="12" spans="1:18" ht="87.75" customHeight="1">
      <c r="A12" s="83"/>
      <c r="B12" s="83"/>
      <c r="C12" s="83"/>
      <c r="D12" s="83"/>
      <c r="E12" s="83"/>
      <c r="F12" s="83"/>
      <c r="G12" s="83"/>
      <c r="H12" s="83"/>
      <c r="I12" s="83"/>
      <c r="J12" s="83"/>
      <c r="K12" s="83"/>
      <c r="L12" s="83"/>
      <c r="M12" s="83"/>
      <c r="N12" s="20"/>
      <c r="O12" s="20"/>
      <c r="P12" s="20"/>
      <c r="Q12" s="20"/>
      <c r="R12" s="20"/>
    </row>
    <row r="13" spans="1:18" ht="13.5" customHeight="1">
      <c r="A13" s="72"/>
      <c r="B13" s="72"/>
      <c r="C13" s="72"/>
      <c r="D13" s="72"/>
      <c r="E13" s="72"/>
      <c r="F13" s="72"/>
      <c r="G13" s="72"/>
      <c r="H13" s="72"/>
      <c r="I13" s="72"/>
      <c r="J13" s="72"/>
      <c r="K13" s="72"/>
      <c r="L13" s="72"/>
      <c r="M13" s="72"/>
      <c r="N13" s="20"/>
      <c r="O13" s="20"/>
      <c r="P13" s="20"/>
      <c r="Q13" s="20"/>
      <c r="R13" s="20"/>
    </row>
    <row r="14" spans="1:18" ht="22.5" customHeight="1">
      <c r="A14" s="20"/>
      <c r="B14" s="73"/>
      <c r="C14" s="73"/>
      <c r="D14" s="73"/>
      <c r="E14" s="73"/>
      <c r="F14" s="73"/>
      <c r="G14" s="73"/>
      <c r="H14" s="73"/>
      <c r="I14" s="73"/>
      <c r="J14" s="84" t="s">
        <v>62</v>
      </c>
      <c r="K14" s="84"/>
      <c r="L14" s="84"/>
      <c r="M14" s="84"/>
      <c r="N14" s="20"/>
      <c r="O14" s="20"/>
      <c r="P14" s="20"/>
      <c r="Q14" s="20"/>
      <c r="R14" s="20"/>
    </row>
    <row r="15" spans="1:18">
      <c r="A15" s="20"/>
      <c r="B15" s="20"/>
      <c r="C15" s="20"/>
      <c r="D15" s="20"/>
      <c r="E15" s="20"/>
      <c r="F15" s="20"/>
      <c r="H15" s="20"/>
      <c r="I15" s="20"/>
      <c r="N15" s="20"/>
      <c r="O15" s="20"/>
      <c r="P15" s="20"/>
      <c r="Q15" s="20"/>
      <c r="R15" s="20"/>
    </row>
    <row r="16" spans="1:18">
      <c r="A16" s="20"/>
      <c r="B16" s="85" t="s">
        <v>0</v>
      </c>
      <c r="C16" s="86"/>
      <c r="D16" s="86"/>
      <c r="E16" s="86"/>
      <c r="F16" s="86"/>
      <c r="G16" s="86"/>
      <c r="H16" s="86"/>
      <c r="I16" s="86"/>
      <c r="J16" s="86"/>
      <c r="K16" s="86"/>
      <c r="L16" s="86"/>
      <c r="M16" s="86"/>
      <c r="N16" s="86"/>
      <c r="O16" s="20"/>
      <c r="P16" s="20"/>
      <c r="Q16" s="20"/>
      <c r="R16" s="20"/>
    </row>
    <row r="17" spans="1:18">
      <c r="A17" s="20"/>
      <c r="B17" s="85"/>
      <c r="C17" s="86"/>
      <c r="D17" s="86"/>
      <c r="E17" s="86"/>
      <c r="F17" s="86"/>
      <c r="G17" s="86"/>
      <c r="H17" s="86"/>
      <c r="I17" s="86"/>
      <c r="J17" s="86"/>
      <c r="K17" s="86"/>
      <c r="L17" s="86"/>
      <c r="M17" s="86"/>
      <c r="N17" s="86"/>
      <c r="O17" s="20"/>
      <c r="P17" s="20"/>
      <c r="Q17" s="20"/>
      <c r="R17" s="20"/>
    </row>
    <row r="18" spans="1:18">
      <c r="A18" s="20"/>
      <c r="B18" s="20"/>
      <c r="C18" s="20"/>
      <c r="D18" s="20"/>
      <c r="E18" s="20"/>
      <c r="F18" s="20"/>
      <c r="G18" s="20"/>
      <c r="H18" s="20"/>
      <c r="I18" s="20"/>
      <c r="J18" s="20"/>
      <c r="K18" s="20"/>
      <c r="L18" s="20"/>
      <c r="M18" s="20"/>
      <c r="N18" s="20"/>
      <c r="O18" s="20"/>
      <c r="P18" s="20"/>
      <c r="Q18" s="20"/>
      <c r="R18" s="20"/>
    </row>
    <row r="19" spans="1:18">
      <c r="A19" s="33"/>
      <c r="B19" s="87">
        <v>1</v>
      </c>
      <c r="C19" s="87"/>
      <c r="D19" s="87"/>
      <c r="E19" s="87"/>
      <c r="F19" s="87"/>
      <c r="G19" s="87"/>
      <c r="H19" s="34">
        <v>2</v>
      </c>
      <c r="I19" s="34">
        <v>3</v>
      </c>
      <c r="J19" s="34">
        <v>4</v>
      </c>
      <c r="K19" s="34">
        <v>5</v>
      </c>
      <c r="L19" s="34">
        <v>6</v>
      </c>
      <c r="M19" s="34">
        <v>7</v>
      </c>
      <c r="N19" s="34">
        <v>8</v>
      </c>
      <c r="O19" s="20"/>
      <c r="P19" s="20"/>
      <c r="Q19" s="20"/>
      <c r="R19" s="20"/>
    </row>
    <row r="20" spans="1:18">
      <c r="A20" s="33"/>
      <c r="B20" s="88"/>
      <c r="C20" s="89"/>
      <c r="D20" s="89"/>
      <c r="E20" s="89"/>
      <c r="F20" s="89"/>
      <c r="G20" s="89"/>
      <c r="H20" s="94" t="s">
        <v>1</v>
      </c>
      <c r="I20" s="95" t="s">
        <v>54</v>
      </c>
      <c r="J20" s="96"/>
      <c r="K20" s="96"/>
      <c r="L20" s="97"/>
      <c r="M20" s="101" t="s">
        <v>55</v>
      </c>
      <c r="N20" s="101"/>
      <c r="O20" s="20"/>
      <c r="P20" s="20"/>
      <c r="Q20" s="20"/>
      <c r="R20" s="20"/>
    </row>
    <row r="21" spans="1:18">
      <c r="A21" s="33"/>
      <c r="B21" s="90"/>
      <c r="C21" s="91"/>
      <c r="D21" s="91"/>
      <c r="E21" s="91"/>
      <c r="F21" s="91"/>
      <c r="G21" s="91"/>
      <c r="H21" s="94"/>
      <c r="I21" s="98"/>
      <c r="J21" s="99"/>
      <c r="K21" s="99"/>
      <c r="L21" s="100"/>
      <c r="M21" s="35" t="s">
        <v>2</v>
      </c>
      <c r="N21" s="36" t="s">
        <v>3</v>
      </c>
      <c r="O21" s="20"/>
      <c r="P21" s="20"/>
      <c r="Q21" s="20"/>
      <c r="R21" s="20"/>
    </row>
    <row r="22" spans="1:18" ht="33.75">
      <c r="A22" s="33"/>
      <c r="B22" s="90"/>
      <c r="C22" s="91"/>
      <c r="D22" s="91"/>
      <c r="E22" s="91"/>
      <c r="F22" s="91"/>
      <c r="G22" s="91"/>
      <c r="H22" s="94"/>
      <c r="I22" s="37" t="s">
        <v>4</v>
      </c>
      <c r="J22" s="37" t="s">
        <v>5</v>
      </c>
      <c r="K22" s="38" t="s">
        <v>6</v>
      </c>
      <c r="L22" s="38" t="s">
        <v>7</v>
      </c>
      <c r="M22" s="39" t="s">
        <v>42</v>
      </c>
      <c r="N22" s="69" t="s">
        <v>42</v>
      </c>
      <c r="O22" s="20"/>
      <c r="P22" s="20"/>
      <c r="Q22" s="20"/>
      <c r="R22" s="20"/>
    </row>
    <row r="23" spans="1:18" ht="33.75">
      <c r="A23" s="33"/>
      <c r="B23" s="90"/>
      <c r="C23" s="91"/>
      <c r="D23" s="91"/>
      <c r="E23" s="91"/>
      <c r="F23" s="91"/>
      <c r="G23" s="91"/>
      <c r="H23" s="94"/>
      <c r="I23" s="40" t="str">
        <f>IF(SUM(I26,I27,I29,I30,I31,I32,I33,I34)=0,"kolumna do wypełnienia","")</f>
        <v>kolumna do wypełnienia</v>
      </c>
      <c r="J23" s="40" t="str">
        <f t="shared" ref="J23" si="0">IF(SUM(J26,J27,J29,J30,J31,J32,J33,J34)=0,"kolumna do wypełnienia","")</f>
        <v>kolumna do wypełnienia</v>
      </c>
      <c r="K23" s="41" t="s">
        <v>8</v>
      </c>
      <c r="L23" s="41" t="s">
        <v>8</v>
      </c>
      <c r="M23" s="42" t="str">
        <f>IF(SUM(M26,M27,M29,M30,M31,M32,M33,M34)=0,"kolumna do wypełnienia","")</f>
        <v>kolumna do wypełnienia</v>
      </c>
      <c r="N23" s="42" t="str">
        <f>IF(SUM(N26,N27,N29,N30,N31,N32,N33,N34)=0,"kolumna do wypełnienia","")</f>
        <v>kolumna do wypełnienia</v>
      </c>
      <c r="O23" s="20"/>
      <c r="P23" s="20"/>
      <c r="Q23" s="20"/>
      <c r="R23" s="20"/>
    </row>
    <row r="24" spans="1:18">
      <c r="A24" s="33"/>
      <c r="B24" s="92"/>
      <c r="C24" s="93"/>
      <c r="D24" s="93"/>
      <c r="E24" s="93"/>
      <c r="F24" s="93"/>
      <c r="G24" s="93"/>
      <c r="H24" s="94"/>
      <c r="I24" s="43"/>
      <c r="J24" s="44"/>
      <c r="K24" s="45"/>
      <c r="L24" s="45"/>
      <c r="M24" s="46">
        <f>SUM(M26:M27,M29:M37)</f>
        <v>0</v>
      </c>
      <c r="N24" s="46">
        <f>SUM(N26:N27,N29:N37)</f>
        <v>0</v>
      </c>
      <c r="O24" s="20"/>
      <c r="P24" s="20"/>
      <c r="Q24" s="20"/>
      <c r="R24" s="20"/>
    </row>
    <row r="25" spans="1:18" ht="28.5" customHeight="1">
      <c r="A25" s="47"/>
      <c r="B25" s="78" t="s">
        <v>9</v>
      </c>
      <c r="C25" s="78"/>
      <c r="D25" s="78"/>
      <c r="E25" s="78"/>
      <c r="F25" s="78"/>
      <c r="G25" s="78"/>
      <c r="H25" s="48"/>
      <c r="I25" s="49" t="s">
        <v>10</v>
      </c>
      <c r="J25" s="49" t="s">
        <v>10</v>
      </c>
      <c r="K25" s="1" t="s">
        <v>6</v>
      </c>
      <c r="L25" s="1" t="s">
        <v>7</v>
      </c>
      <c r="M25" s="49" t="s">
        <v>42</v>
      </c>
      <c r="N25" s="49" t="s">
        <v>42</v>
      </c>
      <c r="O25" s="20"/>
      <c r="P25" s="20"/>
      <c r="Q25" s="20"/>
      <c r="R25" s="20"/>
    </row>
    <row r="26" spans="1:18" ht="142.5" customHeight="1">
      <c r="A26" s="50">
        <v>1</v>
      </c>
      <c r="B26" s="79" t="s">
        <v>11</v>
      </c>
      <c r="C26" s="79"/>
      <c r="D26" s="79"/>
      <c r="E26" s="79"/>
      <c r="F26" s="79"/>
      <c r="G26" s="79"/>
      <c r="H26" s="70" t="s">
        <v>12</v>
      </c>
      <c r="I26" s="53"/>
      <c r="J26" s="54"/>
      <c r="K26" s="55" t="str">
        <f>IF(OR(J26=0,J26=""),"",IF(I26=0,J26,I26))</f>
        <v/>
      </c>
      <c r="L26" s="55" t="str">
        <f>IF(OR(J26=0,J26=""),"",IF(I26=0,J26,I26))</f>
        <v/>
      </c>
      <c r="M26" s="56"/>
      <c r="N26" s="57"/>
      <c r="O26" s="20"/>
      <c r="P26" s="20"/>
      <c r="Q26" s="20"/>
      <c r="R26" s="20"/>
    </row>
    <row r="27" spans="1:18" ht="80.25" customHeight="1">
      <c r="A27" s="50">
        <v>2</v>
      </c>
      <c r="B27" s="79" t="s">
        <v>13</v>
      </c>
      <c r="C27" s="79"/>
      <c r="D27" s="79"/>
      <c r="E27" s="79"/>
      <c r="F27" s="79"/>
      <c r="G27" s="79"/>
      <c r="H27" s="70" t="s">
        <v>14</v>
      </c>
      <c r="I27" s="53"/>
      <c r="J27" s="54"/>
      <c r="K27" s="55" t="str">
        <f>IF(OR(J27=0,J27=""),"",IF(I27=0,J27,I27))</f>
        <v/>
      </c>
      <c r="L27" s="55" t="str">
        <f>IF(OR(J27=0,J27=""),"",IF(I27=0,J27,I27))</f>
        <v/>
      </c>
      <c r="M27" s="56"/>
      <c r="N27" s="57"/>
      <c r="O27" s="20"/>
      <c r="P27" s="20"/>
      <c r="Q27" s="20"/>
      <c r="R27" s="20"/>
    </row>
    <row r="28" spans="1:18" ht="19.5">
      <c r="A28" s="50"/>
      <c r="B28" s="78" t="s">
        <v>15</v>
      </c>
      <c r="C28" s="78"/>
      <c r="D28" s="78"/>
      <c r="E28" s="78"/>
      <c r="F28" s="78"/>
      <c r="G28" s="78"/>
      <c r="H28" s="71"/>
      <c r="I28" s="49" t="s">
        <v>10</v>
      </c>
      <c r="J28" s="49" t="s">
        <v>10</v>
      </c>
      <c r="K28" s="1" t="s">
        <v>6</v>
      </c>
      <c r="L28" s="1" t="s">
        <v>7</v>
      </c>
      <c r="M28" s="49" t="s">
        <v>42</v>
      </c>
      <c r="N28" s="49" t="s">
        <v>42</v>
      </c>
      <c r="O28" s="20"/>
      <c r="P28" s="20"/>
      <c r="Q28" s="20"/>
      <c r="R28" s="20"/>
    </row>
    <row r="29" spans="1:18" ht="40.5" customHeight="1">
      <c r="A29" s="50">
        <v>3</v>
      </c>
      <c r="B29" s="80" t="s">
        <v>16</v>
      </c>
      <c r="C29" s="81"/>
      <c r="D29" s="81"/>
      <c r="E29" s="81"/>
      <c r="F29" s="81"/>
      <c r="G29" s="82"/>
      <c r="H29" s="70" t="s">
        <v>17</v>
      </c>
      <c r="I29" s="53"/>
      <c r="J29" s="54"/>
      <c r="K29" s="55" t="str">
        <f>IF(OR(J29=0,J29=""),"",IF(I29=0,J29,I29))</f>
        <v/>
      </c>
      <c r="L29" s="55" t="str">
        <f>IF(OR(J29=0,J29=""),"",IF(I29=0,J29,I29))</f>
        <v/>
      </c>
      <c r="M29" s="56"/>
      <c r="N29" s="57"/>
      <c r="O29" s="20"/>
      <c r="P29" s="20"/>
      <c r="Q29" s="20"/>
      <c r="R29" s="20"/>
    </row>
    <row r="30" spans="1:18" ht="40.5" customHeight="1">
      <c r="A30" s="50">
        <v>4</v>
      </c>
      <c r="B30" s="80" t="s">
        <v>18</v>
      </c>
      <c r="C30" s="81"/>
      <c r="D30" s="81"/>
      <c r="E30" s="81"/>
      <c r="F30" s="81"/>
      <c r="G30" s="82"/>
      <c r="H30" s="70" t="s">
        <v>19</v>
      </c>
      <c r="I30" s="53"/>
      <c r="J30" s="54"/>
      <c r="K30" s="55" t="str">
        <f t="shared" ref="K30:K34" si="1">IF(OR(J30=0,J30=""),"",IF(I30=0,J30,I30))</f>
        <v/>
      </c>
      <c r="L30" s="55" t="str">
        <f t="shared" ref="L30:L34" si="2">IF(OR(J30=0,J30=""),"",IF(I30=0,J30,I30))</f>
        <v/>
      </c>
      <c r="M30" s="56"/>
      <c r="N30" s="57"/>
      <c r="O30" s="20"/>
      <c r="P30" s="20"/>
      <c r="Q30" s="20"/>
      <c r="R30" s="20"/>
    </row>
    <row r="31" spans="1:18" ht="40.5" customHeight="1">
      <c r="A31" s="50">
        <v>5</v>
      </c>
      <c r="B31" s="74" t="s">
        <v>20</v>
      </c>
      <c r="C31" s="74"/>
      <c r="D31" s="74"/>
      <c r="E31" s="74"/>
      <c r="F31" s="74"/>
      <c r="G31" s="74"/>
      <c r="H31" s="70" t="s">
        <v>21</v>
      </c>
      <c r="I31" s="53"/>
      <c r="J31" s="54"/>
      <c r="K31" s="55" t="str">
        <f t="shared" si="1"/>
        <v/>
      </c>
      <c r="L31" s="55" t="str">
        <f t="shared" si="2"/>
        <v/>
      </c>
      <c r="M31" s="56"/>
      <c r="N31" s="57"/>
      <c r="O31" s="20"/>
      <c r="P31" s="20"/>
      <c r="Q31" s="20"/>
      <c r="R31" s="20"/>
    </row>
    <row r="32" spans="1:18" ht="40.5" customHeight="1">
      <c r="A32" s="50">
        <v>6</v>
      </c>
      <c r="B32" s="75" t="s">
        <v>22</v>
      </c>
      <c r="C32" s="76"/>
      <c r="D32" s="76"/>
      <c r="E32" s="76"/>
      <c r="F32" s="76"/>
      <c r="G32" s="77"/>
      <c r="H32" s="70" t="s">
        <v>23</v>
      </c>
      <c r="I32" s="53"/>
      <c r="J32" s="54"/>
      <c r="K32" s="55" t="str">
        <f t="shared" si="1"/>
        <v/>
      </c>
      <c r="L32" s="55" t="str">
        <f t="shared" si="2"/>
        <v/>
      </c>
      <c r="M32" s="56"/>
      <c r="N32" s="57"/>
      <c r="O32" s="20"/>
      <c r="P32" s="20"/>
      <c r="Q32" s="20"/>
      <c r="R32" s="20"/>
    </row>
    <row r="33" spans="1:18" ht="40.5" customHeight="1">
      <c r="A33" s="50">
        <v>7</v>
      </c>
      <c r="B33" s="74" t="s">
        <v>24</v>
      </c>
      <c r="C33" s="74"/>
      <c r="D33" s="74"/>
      <c r="E33" s="74"/>
      <c r="F33" s="74"/>
      <c r="G33" s="74"/>
      <c r="H33" s="70" t="s">
        <v>25</v>
      </c>
      <c r="I33" s="53"/>
      <c r="J33" s="54"/>
      <c r="K33" s="55" t="str">
        <f t="shared" si="1"/>
        <v/>
      </c>
      <c r="L33" s="55" t="str">
        <f t="shared" si="2"/>
        <v/>
      </c>
      <c r="M33" s="56"/>
      <c r="N33" s="57"/>
      <c r="O33" s="20"/>
      <c r="P33" s="20"/>
      <c r="Q33" s="20"/>
      <c r="R33" s="20"/>
    </row>
    <row r="34" spans="1:18" ht="40.5" customHeight="1">
      <c r="A34" s="50">
        <v>8</v>
      </c>
      <c r="B34" s="74" t="s">
        <v>26</v>
      </c>
      <c r="C34" s="74"/>
      <c r="D34" s="74"/>
      <c r="E34" s="74"/>
      <c r="F34" s="74"/>
      <c r="G34" s="74"/>
      <c r="H34" s="70" t="s">
        <v>27</v>
      </c>
      <c r="I34" s="53"/>
      <c r="J34" s="54"/>
      <c r="K34" s="55" t="str">
        <f t="shared" si="1"/>
        <v/>
      </c>
      <c r="L34" s="55" t="str">
        <f t="shared" si="2"/>
        <v/>
      </c>
      <c r="M34" s="56"/>
      <c r="N34" s="57"/>
      <c r="O34" s="20"/>
      <c r="P34" s="20"/>
      <c r="Q34" s="20"/>
      <c r="R34" s="20"/>
    </row>
    <row r="35" spans="1:18">
      <c r="A35" s="20"/>
      <c r="B35" s="20"/>
      <c r="C35" s="20"/>
      <c r="D35" s="20"/>
      <c r="E35" s="20"/>
      <c r="F35" s="20"/>
      <c r="G35" s="20"/>
      <c r="H35" s="20"/>
      <c r="I35" s="20"/>
      <c r="J35" s="20"/>
      <c r="K35" s="20"/>
      <c r="L35" s="20"/>
      <c r="M35" s="20"/>
      <c r="N35" s="20"/>
      <c r="O35" s="20"/>
      <c r="P35" s="20"/>
      <c r="Q35" s="20"/>
      <c r="R35" s="20"/>
    </row>
    <row r="36" spans="1:18">
      <c r="A36" s="20"/>
      <c r="B36" s="20"/>
      <c r="C36" s="20"/>
      <c r="D36" s="20"/>
      <c r="E36" s="20"/>
      <c r="F36" s="20"/>
      <c r="G36" s="20"/>
      <c r="H36" s="20"/>
      <c r="I36" s="20"/>
      <c r="J36" s="20"/>
      <c r="K36" s="20"/>
      <c r="L36" s="20"/>
      <c r="M36" s="20"/>
      <c r="N36" s="20"/>
      <c r="O36" s="20"/>
      <c r="P36" s="20"/>
      <c r="Q36" s="20"/>
      <c r="R36" s="20"/>
    </row>
    <row r="37" spans="1:18">
      <c r="A37" s="20"/>
      <c r="B37" s="20"/>
      <c r="C37" s="20"/>
      <c r="D37" s="20"/>
      <c r="E37" s="20"/>
      <c r="F37" s="20"/>
      <c r="G37" s="20"/>
      <c r="H37" s="20"/>
      <c r="I37" s="20"/>
      <c r="J37" s="20"/>
      <c r="K37" s="20"/>
      <c r="L37" s="20"/>
      <c r="M37" s="20"/>
      <c r="N37" s="20"/>
      <c r="O37" s="20"/>
      <c r="P37" s="20"/>
      <c r="Q37" s="20"/>
      <c r="R37" s="20"/>
    </row>
    <row r="38" spans="1:18">
      <c r="A38" s="20"/>
      <c r="B38" s="20"/>
      <c r="C38" s="20"/>
      <c r="D38" s="20"/>
      <c r="E38" s="20"/>
      <c r="F38" s="20"/>
      <c r="G38" s="20"/>
      <c r="H38" s="20"/>
      <c r="I38" s="20"/>
      <c r="J38" s="20"/>
      <c r="K38" s="20"/>
      <c r="L38" s="20"/>
      <c r="M38" s="20"/>
      <c r="N38" s="20"/>
      <c r="O38" s="20"/>
      <c r="P38" s="20"/>
      <c r="Q38" s="20"/>
      <c r="R38" s="20"/>
    </row>
    <row r="39" spans="1:18">
      <c r="A39" s="20"/>
      <c r="B39" s="20"/>
      <c r="C39" s="20"/>
      <c r="D39" s="20"/>
      <c r="E39" s="20"/>
      <c r="F39" s="20"/>
      <c r="G39" s="20"/>
      <c r="H39" s="20"/>
      <c r="I39" s="20"/>
      <c r="J39" s="20"/>
      <c r="K39" s="20"/>
      <c r="L39" s="20"/>
      <c r="M39" s="20"/>
      <c r="N39" s="20"/>
      <c r="O39" s="20"/>
    </row>
  </sheetData>
  <sheetProtection algorithmName="SHA-512" hashValue="w0Q2zIUHwbgLsZuQshRpFVc8lHMklHznX/YnqM23Zw4+M9yF+i5HfiyBLicrPK4WleRsE02cMd+uL1nsfCU9tQ==" saltValue="Zb2a2BdvQmjwo8oevYCbbQ==" spinCount="100000" sheet="1" formatCells="0" formatColumns="0" formatRows="0"/>
  <mergeCells count="18">
    <mergeCell ref="A9:M12"/>
    <mergeCell ref="J14:M14"/>
    <mergeCell ref="B16:N17"/>
    <mergeCell ref="B19:G19"/>
    <mergeCell ref="B20:G24"/>
    <mergeCell ref="H20:H24"/>
    <mergeCell ref="I20:L21"/>
    <mergeCell ref="M20:N20"/>
    <mergeCell ref="B34:G34"/>
    <mergeCell ref="B31:G31"/>
    <mergeCell ref="B32:G32"/>
    <mergeCell ref="B33:G33"/>
    <mergeCell ref="B25:G25"/>
    <mergeCell ref="B26:G26"/>
    <mergeCell ref="B27:G27"/>
    <mergeCell ref="B28:G28"/>
    <mergeCell ref="B29:G29"/>
    <mergeCell ref="B30:G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3"/>
  <sheetViews>
    <sheetView showGridLines="0" showRowColHeaders="0" topLeftCell="A34" workbookViewId="0">
      <selection activeCell="S26" sqref="S26"/>
    </sheetView>
  </sheetViews>
  <sheetFormatPr defaultRowHeight="15"/>
  <cols>
    <col min="8" max="8" width="4.28515625" customWidth="1"/>
    <col min="10" max="10" width="3.140625" customWidth="1"/>
    <col min="11" max="12" width="12.28515625" hidden="1" customWidth="1"/>
    <col min="13" max="13" width="12" customWidth="1"/>
    <col min="14" max="15" width="12" hidden="1" customWidth="1"/>
    <col min="16" max="16" width="12" customWidth="1"/>
    <col min="17" max="18" width="12" hidden="1" customWidth="1"/>
    <col min="19" max="19" width="17.42578125" customWidth="1"/>
    <col min="24" max="26" width="9.140625" hidden="1" customWidth="1"/>
  </cols>
  <sheetData>
    <row r="1" spans="1:32">
      <c r="A1" s="20"/>
      <c r="B1" s="20"/>
      <c r="C1" s="110" t="s">
        <v>50</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20"/>
      <c r="AD1" s="20"/>
      <c r="AE1" s="20"/>
      <c r="AF1" s="20"/>
    </row>
    <row r="2" spans="1:32" ht="15.75" thickBot="1">
      <c r="A2" s="20"/>
      <c r="B2" s="2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20"/>
      <c r="AD2" s="20"/>
      <c r="AE2" s="20"/>
      <c r="AF2" s="20"/>
    </row>
    <row r="3" spans="1:32" ht="26.25" customHeight="1">
      <c r="A3" s="102" t="s">
        <v>28</v>
      </c>
      <c r="B3" s="102" t="s">
        <v>29</v>
      </c>
      <c r="C3" s="102"/>
      <c r="D3" s="102"/>
      <c r="E3" s="102"/>
      <c r="F3" s="102"/>
      <c r="G3" s="102"/>
      <c r="H3" s="102"/>
      <c r="I3" s="102" t="s">
        <v>1</v>
      </c>
      <c r="J3" s="102"/>
      <c r="K3" s="68" t="s">
        <v>44</v>
      </c>
      <c r="L3" s="68" t="s">
        <v>56</v>
      </c>
      <c r="M3" s="102" t="s">
        <v>59</v>
      </c>
      <c r="N3" s="68" t="s">
        <v>45</v>
      </c>
      <c r="O3" s="68" t="s">
        <v>57</v>
      </c>
      <c r="P3" s="102" t="s">
        <v>60</v>
      </c>
      <c r="Q3" s="68" t="s">
        <v>46</v>
      </c>
      <c r="R3" s="68" t="s">
        <v>58</v>
      </c>
      <c r="S3" s="102" t="s">
        <v>61</v>
      </c>
      <c r="T3" s="102" t="s">
        <v>30</v>
      </c>
      <c r="U3" s="102"/>
      <c r="V3" s="102" t="s">
        <v>31</v>
      </c>
      <c r="W3" s="102"/>
      <c r="X3" s="68" t="s">
        <v>43</v>
      </c>
      <c r="Y3" s="102" t="s">
        <v>47</v>
      </c>
      <c r="Z3" s="102"/>
      <c r="AA3" s="102" t="s">
        <v>41</v>
      </c>
      <c r="AB3" s="102"/>
      <c r="AC3" s="102"/>
      <c r="AD3" s="102"/>
      <c r="AE3" s="102"/>
      <c r="AF3" s="102"/>
    </row>
    <row r="4" spans="1:32">
      <c r="A4" s="109"/>
      <c r="B4" s="109"/>
      <c r="C4" s="109"/>
      <c r="D4" s="109"/>
      <c r="E4" s="109"/>
      <c r="F4" s="109"/>
      <c r="G4" s="109"/>
      <c r="H4" s="109"/>
      <c r="I4" s="109"/>
      <c r="J4" s="109"/>
      <c r="K4" s="65"/>
      <c r="L4" s="65"/>
      <c r="M4" s="109"/>
      <c r="N4" s="65"/>
      <c r="O4" s="65"/>
      <c r="P4" s="109"/>
      <c r="Q4" s="65"/>
      <c r="R4" s="65"/>
      <c r="S4" s="109"/>
      <c r="T4" s="109" t="s">
        <v>32</v>
      </c>
      <c r="U4" s="109" t="s">
        <v>33</v>
      </c>
      <c r="V4" s="109" t="s">
        <v>32</v>
      </c>
      <c r="W4" s="109" t="s">
        <v>33</v>
      </c>
      <c r="X4" s="65"/>
      <c r="Y4" s="65" t="s">
        <v>48</v>
      </c>
      <c r="Z4" s="65" t="s">
        <v>49</v>
      </c>
      <c r="AA4" s="109" t="s">
        <v>10</v>
      </c>
      <c r="AB4" s="109"/>
      <c r="AC4" s="109" t="s">
        <v>34</v>
      </c>
      <c r="AD4" s="109"/>
      <c r="AE4" s="109"/>
      <c r="AF4" s="109"/>
    </row>
    <row r="5" spans="1:32">
      <c r="A5" s="109"/>
      <c r="B5" s="109"/>
      <c r="C5" s="109"/>
      <c r="D5" s="109"/>
      <c r="E5" s="109"/>
      <c r="F5" s="109"/>
      <c r="G5" s="109"/>
      <c r="H5" s="109"/>
      <c r="I5" s="109"/>
      <c r="J5" s="109"/>
      <c r="K5" s="65"/>
      <c r="L5" s="65"/>
      <c r="M5" s="109"/>
      <c r="N5" s="65"/>
      <c r="O5" s="65"/>
      <c r="P5" s="109"/>
      <c r="Q5" s="65"/>
      <c r="R5" s="65"/>
      <c r="S5" s="109"/>
      <c r="T5" s="109"/>
      <c r="U5" s="109"/>
      <c r="V5" s="109"/>
      <c r="W5" s="109"/>
      <c r="X5" s="66"/>
      <c r="Y5" s="65"/>
      <c r="Z5" s="65"/>
      <c r="AA5" s="109"/>
      <c r="AB5" s="109"/>
      <c r="AC5" s="109" t="s">
        <v>32</v>
      </c>
      <c r="AD5" s="109"/>
      <c r="AE5" s="109" t="s">
        <v>33</v>
      </c>
      <c r="AF5" s="109"/>
    </row>
    <row r="6" spans="1:32">
      <c r="A6" s="65">
        <v>0</v>
      </c>
      <c r="B6" s="109">
        <v>1</v>
      </c>
      <c r="C6" s="109"/>
      <c r="D6" s="109"/>
      <c r="E6" s="109"/>
      <c r="F6" s="109"/>
      <c r="G6" s="109"/>
      <c r="H6" s="109"/>
      <c r="I6" s="109">
        <v>2</v>
      </c>
      <c r="J6" s="109"/>
      <c r="K6" s="67"/>
      <c r="L6" s="67"/>
      <c r="M6" s="67"/>
      <c r="N6" s="67"/>
      <c r="O6" s="67"/>
      <c r="P6" s="67"/>
      <c r="Q6" s="67"/>
      <c r="R6" s="67"/>
      <c r="S6" s="67"/>
      <c r="T6" s="109"/>
      <c r="U6" s="109"/>
      <c r="V6" s="109"/>
      <c r="W6" s="109"/>
      <c r="X6" s="65"/>
      <c r="Y6" s="65"/>
      <c r="Z6" s="65"/>
      <c r="AA6" s="109">
        <v>3</v>
      </c>
      <c r="AB6" s="109"/>
      <c r="AC6" s="109">
        <v>4</v>
      </c>
      <c r="AD6" s="109"/>
      <c r="AE6" s="109">
        <v>5</v>
      </c>
      <c r="AF6" s="109"/>
    </row>
    <row r="7" spans="1:32" ht="15" customHeight="1">
      <c r="A7" s="61"/>
      <c r="B7" s="113" t="s">
        <v>40</v>
      </c>
      <c r="C7" s="114"/>
      <c r="D7" s="114"/>
      <c r="E7" s="114"/>
      <c r="F7" s="114"/>
      <c r="G7" s="114"/>
      <c r="H7" s="115"/>
      <c r="I7" s="116"/>
      <c r="J7" s="117"/>
      <c r="K7" s="62"/>
      <c r="L7" s="62"/>
      <c r="M7" s="62"/>
      <c r="N7" s="62"/>
      <c r="O7" s="62"/>
      <c r="P7" s="62"/>
      <c r="Q7" s="62"/>
      <c r="R7" s="19"/>
      <c r="S7" s="19"/>
      <c r="T7" s="19"/>
      <c r="U7" s="19"/>
      <c r="V7" s="19"/>
      <c r="W7" s="19"/>
      <c r="X7" s="19"/>
      <c r="Y7" s="19"/>
      <c r="Z7" s="19"/>
      <c r="AA7" s="106"/>
      <c r="AB7" s="106"/>
      <c r="AC7" s="106"/>
      <c r="AD7" s="106"/>
      <c r="AE7" s="107"/>
      <c r="AF7" s="108"/>
    </row>
    <row r="8" spans="1:32" s="14" customFormat="1" ht="93.75" customHeight="1">
      <c r="A8" s="23">
        <v>1</v>
      </c>
      <c r="B8" s="111" t="s">
        <v>11</v>
      </c>
      <c r="C8" s="111"/>
      <c r="D8" s="111"/>
      <c r="E8" s="111"/>
      <c r="F8" s="111"/>
      <c r="G8" s="111"/>
      <c r="H8" s="111"/>
      <c r="I8" s="104" t="s">
        <v>12</v>
      </c>
      <c r="J8" s="105"/>
      <c r="K8" s="24">
        <f>L8*1000</f>
        <v>0</v>
      </c>
      <c r="L8" s="31">
        <f>FORMULARZ!I26</f>
        <v>0</v>
      </c>
      <c r="M8" s="58" t="str">
        <f>IF(L8=0,"",L8)</f>
        <v/>
      </c>
      <c r="N8" s="58">
        <f>O8*1000</f>
        <v>0</v>
      </c>
      <c r="O8" s="58">
        <f>FORMULARZ!J26</f>
        <v>0</v>
      </c>
      <c r="P8" s="58" t="str">
        <f>IF(O8=0,"",O8)</f>
        <v/>
      </c>
      <c r="Q8" s="58">
        <f>IF(OR(R8=0,R8=""),0,R8*1000)</f>
        <v>0</v>
      </c>
      <c r="R8" s="58" t="str">
        <f>FORMULARZ!K26</f>
        <v/>
      </c>
      <c r="S8" s="58" t="str">
        <f>IF(R8="","",R8)</f>
        <v/>
      </c>
      <c r="T8" s="63">
        <v>50</v>
      </c>
      <c r="U8" s="63">
        <v>35</v>
      </c>
      <c r="V8" s="52" t="str">
        <f>IF(OR(Q8="",Q8=0),"",ROUND(((FORMULARZ!M26*1000)/Q8)*100,2))</f>
        <v/>
      </c>
      <c r="W8" s="52" t="str">
        <f>IF(OR(Q8="",Q8=0),"",IF((FORMULARZ!N26*1000/Q8)*100&gt;V8,Arkusz4!$B$4,ROUND((FORMULARZ!N26*1000/Q8)*100,2)))</f>
        <v/>
      </c>
      <c r="X8" s="25">
        <v>2.1</v>
      </c>
      <c r="Y8" s="25" t="str">
        <f>IF(V8="","",IF(V8=Arkusz4!$B$3,"błąd",(T8-V8)/100))</f>
        <v/>
      </c>
      <c r="Z8" s="25" t="str">
        <f>IF(W8="","",IF(W8=Arkusz4!$B$4,"błąd",(U8-W8)/100))</f>
        <v/>
      </c>
      <c r="AA8" s="112" t="str">
        <f>IF(AND(AC8="",AE8=""),"",IF(AND(AC8=0,AE8=0),0,ROUND(SUM(AC8:AF8),2)))</f>
        <v/>
      </c>
      <c r="AB8" s="112"/>
      <c r="AC8" s="103" t="str">
        <f>IF(Y8="","",IF(V8&gt;=T8,0,ROUND($Q8*Y8*$X8,2)))</f>
        <v/>
      </c>
      <c r="AD8" s="103"/>
      <c r="AE8" s="104" t="str">
        <f>IF(Z8="","",IF(W8&gt;V8,"błąd- popraw masę poddaną recyklingowi",IF(W8&gt;=U8,0,ROUND($Q8*Z8*$X8,2))))</f>
        <v/>
      </c>
      <c r="AF8" s="105"/>
    </row>
    <row r="9" spans="1:32" s="14" customFormat="1" ht="69.75" customHeight="1">
      <c r="A9" s="23">
        <v>2</v>
      </c>
      <c r="B9" s="111" t="s">
        <v>13</v>
      </c>
      <c r="C9" s="111"/>
      <c r="D9" s="111"/>
      <c r="E9" s="111"/>
      <c r="F9" s="111"/>
      <c r="G9" s="111"/>
      <c r="H9" s="111"/>
      <c r="I9" s="104" t="s">
        <v>14</v>
      </c>
      <c r="J9" s="105"/>
      <c r="K9" s="31">
        <f>L9*1000</f>
        <v>0</v>
      </c>
      <c r="L9" s="31">
        <f>FORMULARZ!I27</f>
        <v>0</v>
      </c>
      <c r="M9" s="58" t="str">
        <f>IF(L9=0,"",L9)</f>
        <v/>
      </c>
      <c r="N9" s="58">
        <f>FORMULARZ!J27</f>
        <v>0</v>
      </c>
      <c r="O9" s="58">
        <f>FORMULARZ!J27</f>
        <v>0</v>
      </c>
      <c r="P9" s="58" t="str">
        <f>IF(O9=0,"",O9)</f>
        <v/>
      </c>
      <c r="Q9" s="58">
        <f>IF(OR(R9=0,R9=""),0,R9*1000)</f>
        <v>0</v>
      </c>
      <c r="R9" s="58" t="str">
        <f>FORMULARZ!K27</f>
        <v/>
      </c>
      <c r="S9" s="58" t="str">
        <f>IF(R9="","",R9)</f>
        <v/>
      </c>
      <c r="T9" s="63">
        <v>50</v>
      </c>
      <c r="U9" s="63">
        <v>35</v>
      </c>
      <c r="V9" s="52" t="str">
        <f>IF(OR(Q9="",Q9=0),"",ROUND(((FORMULARZ!M27*1000)/Q9)*100,2))</f>
        <v/>
      </c>
      <c r="W9" s="52" t="str">
        <f>IF(OR(Q9="",Q9=0),"",IF((FORMULARZ!N27*1000/Q9)*100&gt;V9,Arkusz4!$B$4,ROUND((FORMULARZ!N27*1000/Q9)*100,2)))</f>
        <v/>
      </c>
      <c r="X9" s="25">
        <v>2.1</v>
      </c>
      <c r="Y9" s="25" t="str">
        <f>IF(V9="","",IF(V9=Arkusz4!$B$3,"błąd",(T9-V9)/100))</f>
        <v/>
      </c>
      <c r="Z9" s="28" t="str">
        <f>IF(W9="","",IF(W9=Arkusz4!$B$4,"błąd",(U9-W9)/100))</f>
        <v/>
      </c>
      <c r="AA9" s="112" t="str">
        <f t="shared" ref="AA9:AA16" si="0">IF(AND(AC9="",AE9=""),"",IF(AND(AC9=0,AE9=0),0,ROUND(SUM(AC9:AF9),2)))</f>
        <v/>
      </c>
      <c r="AB9" s="112"/>
      <c r="AC9" s="103" t="str">
        <f t="shared" ref="AC9:AC16" si="1">IF(Y9="","",IF(V9&gt;=T9,0,ROUND($Q9*Y9*$X9,2)))</f>
        <v/>
      </c>
      <c r="AD9" s="103"/>
      <c r="AE9" s="104" t="str">
        <f t="shared" ref="AE9:AE16" si="2">IF(Z9="","",IF(W9&gt;V9,"błąd- popraw masę poddaną recyklingowi",IF(W9&gt;=U9,0,ROUND($Q9*Z9*$X9,2))))</f>
        <v/>
      </c>
      <c r="AF9" s="105"/>
    </row>
    <row r="10" spans="1:32">
      <c r="A10" s="10"/>
      <c r="B10" s="123" t="s">
        <v>35</v>
      </c>
      <c r="C10" s="124"/>
      <c r="D10" s="124"/>
      <c r="E10" s="124"/>
      <c r="F10" s="124"/>
      <c r="G10" s="124"/>
      <c r="H10" s="125"/>
      <c r="I10" s="126"/>
      <c r="J10" s="127"/>
      <c r="K10" s="11"/>
      <c r="L10" s="19"/>
      <c r="M10" s="59"/>
      <c r="N10" s="59"/>
      <c r="O10" s="59"/>
      <c r="P10" s="59"/>
      <c r="Q10" s="59"/>
      <c r="R10" s="59"/>
      <c r="S10" s="59"/>
      <c r="T10" s="18"/>
      <c r="U10" s="18"/>
      <c r="V10" s="18"/>
      <c r="W10" s="18"/>
      <c r="X10" s="18"/>
      <c r="Y10" s="18"/>
      <c r="Z10" s="18"/>
      <c r="AA10" s="18"/>
      <c r="AB10" s="18"/>
      <c r="AC10" s="18"/>
      <c r="AD10" s="18"/>
      <c r="AE10" s="18"/>
      <c r="AF10" s="51"/>
    </row>
    <row r="11" spans="1:32" s="14" customFormat="1" ht="25.5" customHeight="1">
      <c r="A11" s="23">
        <v>3</v>
      </c>
      <c r="B11" s="111" t="s">
        <v>16</v>
      </c>
      <c r="C11" s="111"/>
      <c r="D11" s="111"/>
      <c r="E11" s="111"/>
      <c r="F11" s="111"/>
      <c r="G11" s="111"/>
      <c r="H11" s="111"/>
      <c r="I11" s="104" t="s">
        <v>17</v>
      </c>
      <c r="J11" s="105"/>
      <c r="K11" s="24">
        <f>L11*1000</f>
        <v>0</v>
      </c>
      <c r="L11" s="31">
        <f>FORMULARZ!I29</f>
        <v>0</v>
      </c>
      <c r="M11" s="58" t="str">
        <f>IF(L11=0,"",L11)</f>
        <v/>
      </c>
      <c r="N11" s="58">
        <f>O11*1000</f>
        <v>0</v>
      </c>
      <c r="O11" s="58">
        <f>FORMULARZ!J29</f>
        <v>0</v>
      </c>
      <c r="P11" s="58" t="str">
        <f>IF(O11=0,"",O11)</f>
        <v/>
      </c>
      <c r="Q11" s="58">
        <f>IF(OR(R11=0,R11=""),0,R11*1000)</f>
        <v>0</v>
      </c>
      <c r="R11" s="58" t="str">
        <f>FORMULARZ!K29</f>
        <v/>
      </c>
      <c r="S11" s="58" t="str">
        <f>IF(R11="","",R11)</f>
        <v/>
      </c>
      <c r="T11" s="63">
        <v>75</v>
      </c>
      <c r="U11" s="63">
        <v>15</v>
      </c>
      <c r="V11" s="2" t="str">
        <f>IF(OR(Q11="",Q11=0),"",IF((FORMULARZ!M29*1000/Q11)*100&gt;100,Arkusz4!$B$3,ROUND((FORMULARZ!M29*1000/Q11)*100,2)))</f>
        <v/>
      </c>
      <c r="W11" s="2" t="str">
        <f>IF(OR(Q11="",Q11=0),"",IF((FORMULARZ!N29*1000/Q11)*100&gt;100,Arkusz4!$B$3,ROUND((FORMULARZ!N29*1000/Q11)*100,2)))</f>
        <v/>
      </c>
      <c r="X11" s="2">
        <v>2.2000000000000002</v>
      </c>
      <c r="Y11" s="28" t="str">
        <f>IF(V11="","",IF(V11=Arkusz4!$B$3,"błąd",(T11-V11)/100))</f>
        <v/>
      </c>
      <c r="Z11" s="28" t="str">
        <f>IF(W11="","",IF(W11=Arkusz4!$B$4,"błąd",(U11-W11)/100))</f>
        <v/>
      </c>
      <c r="AA11" s="112" t="str">
        <f t="shared" si="0"/>
        <v/>
      </c>
      <c r="AB11" s="112"/>
      <c r="AC11" s="103" t="str">
        <f t="shared" si="1"/>
        <v/>
      </c>
      <c r="AD11" s="103"/>
      <c r="AE11" s="104" t="str">
        <f t="shared" si="2"/>
        <v/>
      </c>
      <c r="AF11" s="105"/>
    </row>
    <row r="12" spans="1:32" s="14" customFormat="1" ht="25.5" customHeight="1">
      <c r="A12" s="23">
        <v>4</v>
      </c>
      <c r="B12" s="111" t="s">
        <v>18</v>
      </c>
      <c r="C12" s="111"/>
      <c r="D12" s="111"/>
      <c r="E12" s="111"/>
      <c r="F12" s="111"/>
      <c r="G12" s="111"/>
      <c r="H12" s="111"/>
      <c r="I12" s="104" t="s">
        <v>19</v>
      </c>
      <c r="J12" s="105"/>
      <c r="K12" s="31">
        <f t="shared" ref="K12:K16" si="3">L12*1000</f>
        <v>0</v>
      </c>
      <c r="L12" s="31">
        <f>FORMULARZ!I30</f>
        <v>0</v>
      </c>
      <c r="M12" s="58" t="str">
        <f t="shared" ref="M12:M16" si="4">IF(L12=0,"",L12)</f>
        <v/>
      </c>
      <c r="N12" s="58">
        <f t="shared" ref="N12:N16" si="5">O12*1000</f>
        <v>0</v>
      </c>
      <c r="O12" s="58">
        <f>FORMULARZ!J30</f>
        <v>0</v>
      </c>
      <c r="P12" s="58" t="str">
        <f t="shared" ref="P12:P16" si="6">IF(O12=0,"",O12)</f>
        <v/>
      </c>
      <c r="Q12" s="58">
        <f t="shared" ref="Q12:Q16" si="7">IF(OR(R12=0,R12=""),0,R12*1000)</f>
        <v>0</v>
      </c>
      <c r="R12" s="58" t="str">
        <f>FORMULARZ!K30</f>
        <v/>
      </c>
      <c r="S12" s="58" t="str">
        <f t="shared" ref="S12:S16" si="8">IF(R12="","",R12)</f>
        <v/>
      </c>
      <c r="T12" s="63">
        <v>75</v>
      </c>
      <c r="U12" s="63">
        <v>15</v>
      </c>
      <c r="V12" s="2" t="str">
        <f>IF(OR(Q12="",Q12=0),"",IF((FORMULARZ!M30*1000/Q12)*100&gt;100,Arkusz4!$B$3,ROUND((FORMULARZ!M30*1000/Q12)*100,2)))</f>
        <v/>
      </c>
      <c r="W12" s="2" t="str">
        <f>IF(OR(Q12="",Q12=0),"",IF((FORMULARZ!N30*1000/Q12)*100&gt;100,Arkusz4!$B$3,ROUND((FORMULARZ!N30*1000/Q12)*100,2)))</f>
        <v/>
      </c>
      <c r="X12" s="3">
        <v>2.2000000000000002</v>
      </c>
      <c r="Y12" s="28" t="str">
        <f>IF(V12="","",IF(V12=Arkusz4!$B$3,"błąd",(T12-V12)/100))</f>
        <v/>
      </c>
      <c r="Z12" s="28" t="str">
        <f>IF(W12="","",IF(W12=Arkusz4!$B$4,"błąd",(U12-W12)/100))</f>
        <v/>
      </c>
      <c r="AA12" s="112" t="str">
        <f t="shared" si="0"/>
        <v/>
      </c>
      <c r="AB12" s="112"/>
      <c r="AC12" s="103" t="str">
        <f t="shared" si="1"/>
        <v/>
      </c>
      <c r="AD12" s="103"/>
      <c r="AE12" s="104" t="str">
        <f t="shared" si="2"/>
        <v/>
      </c>
      <c r="AF12" s="105"/>
    </row>
    <row r="13" spans="1:32" s="14" customFormat="1" ht="25.5" customHeight="1">
      <c r="A13" s="23">
        <v>5</v>
      </c>
      <c r="B13" s="111" t="s">
        <v>20</v>
      </c>
      <c r="C13" s="111"/>
      <c r="D13" s="111"/>
      <c r="E13" s="111"/>
      <c r="F13" s="111"/>
      <c r="G13" s="111"/>
      <c r="H13" s="111"/>
      <c r="I13" s="104" t="s">
        <v>21</v>
      </c>
      <c r="J13" s="105"/>
      <c r="K13" s="31">
        <f t="shared" si="3"/>
        <v>0</v>
      </c>
      <c r="L13" s="31">
        <f>FORMULARZ!I31</f>
        <v>0</v>
      </c>
      <c r="M13" s="58" t="str">
        <f t="shared" si="4"/>
        <v/>
      </c>
      <c r="N13" s="58">
        <f t="shared" si="5"/>
        <v>0</v>
      </c>
      <c r="O13" s="58">
        <f>FORMULARZ!J31</f>
        <v>0</v>
      </c>
      <c r="P13" s="58" t="str">
        <f t="shared" si="6"/>
        <v/>
      </c>
      <c r="Q13" s="58">
        <f t="shared" si="7"/>
        <v>0</v>
      </c>
      <c r="R13" s="58" t="str">
        <f>FORMULARZ!K31</f>
        <v/>
      </c>
      <c r="S13" s="58" t="str">
        <f t="shared" si="8"/>
        <v/>
      </c>
      <c r="T13" s="63">
        <v>75</v>
      </c>
      <c r="U13" s="63">
        <v>15</v>
      </c>
      <c r="V13" s="2" t="str">
        <f>IF(OR(Q13="",Q13=0),"",IF((FORMULARZ!M31*1000/Q13)*100&gt;100,Arkusz4!$B$3,ROUND((FORMULARZ!M31*1000/Q13)*100,2)))</f>
        <v/>
      </c>
      <c r="W13" s="2" t="str">
        <f>IF(OR(Q13="",Q13=0),"",IF((FORMULARZ!N31*1000/Q13)*100&gt;100,Arkusz4!$B$3,ROUND((FORMULARZ!N31*1000/Q13)*100,2)))</f>
        <v/>
      </c>
      <c r="X13" s="3">
        <v>2.2000000000000002</v>
      </c>
      <c r="Y13" s="28" t="str">
        <f>IF(V13="","",IF(V13=Arkusz4!$B$3,"błąd",(T13-V13)/100))</f>
        <v/>
      </c>
      <c r="Z13" s="28" t="str">
        <f>IF(W13="","",IF(W13=Arkusz4!$B$4,"błąd",(U13-W13)/100))</f>
        <v/>
      </c>
      <c r="AA13" s="112" t="str">
        <f t="shared" si="0"/>
        <v/>
      </c>
      <c r="AB13" s="112"/>
      <c r="AC13" s="103" t="str">
        <f t="shared" si="1"/>
        <v/>
      </c>
      <c r="AD13" s="103"/>
      <c r="AE13" s="104" t="str">
        <f t="shared" si="2"/>
        <v/>
      </c>
      <c r="AF13" s="105"/>
    </row>
    <row r="14" spans="1:32" s="14" customFormat="1" ht="25.5" customHeight="1">
      <c r="A14" s="23">
        <v>6</v>
      </c>
      <c r="B14" s="111" t="s">
        <v>22</v>
      </c>
      <c r="C14" s="111"/>
      <c r="D14" s="111"/>
      <c r="E14" s="111"/>
      <c r="F14" s="111"/>
      <c r="G14" s="111"/>
      <c r="H14" s="111"/>
      <c r="I14" s="104" t="s">
        <v>21</v>
      </c>
      <c r="J14" s="105"/>
      <c r="K14" s="31">
        <f t="shared" si="3"/>
        <v>0</v>
      </c>
      <c r="L14" s="31">
        <f>FORMULARZ!I32</f>
        <v>0</v>
      </c>
      <c r="M14" s="58" t="str">
        <f t="shared" si="4"/>
        <v/>
      </c>
      <c r="N14" s="58">
        <f t="shared" si="5"/>
        <v>0</v>
      </c>
      <c r="O14" s="58">
        <f>FORMULARZ!J32</f>
        <v>0</v>
      </c>
      <c r="P14" s="58" t="str">
        <f t="shared" si="6"/>
        <v/>
      </c>
      <c r="Q14" s="58">
        <f t="shared" si="7"/>
        <v>0</v>
      </c>
      <c r="R14" s="58" t="str">
        <f>FORMULARZ!K32</f>
        <v/>
      </c>
      <c r="S14" s="58" t="str">
        <f t="shared" si="8"/>
        <v/>
      </c>
      <c r="T14" s="63">
        <v>75</v>
      </c>
      <c r="U14" s="63">
        <v>15</v>
      </c>
      <c r="V14" s="2" t="str">
        <f>IF(OR(Q14="",Q14=0),"",IF((FORMULARZ!M32*1000/Q14)*100&gt;100,Arkusz4!$B$3,ROUND((FORMULARZ!M32*1000/Q14)*100,2)))</f>
        <v/>
      </c>
      <c r="W14" s="2" t="str">
        <f>IF(OR(Q14="",Q14=0),"",IF((FORMULARZ!N32*1000/Q14)*100&gt;100,Arkusz4!$B$3,ROUND((FORMULARZ!N32*1000/Q14)*100,2)))</f>
        <v/>
      </c>
      <c r="X14" s="3">
        <v>2.2000000000000002</v>
      </c>
      <c r="Y14" s="28" t="str">
        <f>IF(V14="","",IF(V14=Arkusz4!$B$3,"błąd",(T14-V14)/100))</f>
        <v/>
      </c>
      <c r="Z14" s="28" t="str">
        <f>IF(W14="","",IF(W14=Arkusz4!$B$4,"błąd",(U14-W14)/100))</f>
        <v/>
      </c>
      <c r="AA14" s="112" t="str">
        <f t="shared" si="0"/>
        <v/>
      </c>
      <c r="AB14" s="112"/>
      <c r="AC14" s="103" t="str">
        <f t="shared" si="1"/>
        <v/>
      </c>
      <c r="AD14" s="103"/>
      <c r="AE14" s="104" t="str">
        <f t="shared" si="2"/>
        <v/>
      </c>
      <c r="AF14" s="105"/>
    </row>
    <row r="15" spans="1:32" s="14" customFormat="1" ht="25.5" customHeight="1">
      <c r="A15" s="23">
        <v>7</v>
      </c>
      <c r="B15" s="111" t="s">
        <v>24</v>
      </c>
      <c r="C15" s="111"/>
      <c r="D15" s="111"/>
      <c r="E15" s="111"/>
      <c r="F15" s="111"/>
      <c r="G15" s="111"/>
      <c r="H15" s="111"/>
      <c r="I15" s="104" t="s">
        <v>25</v>
      </c>
      <c r="J15" s="105"/>
      <c r="K15" s="31">
        <f t="shared" si="3"/>
        <v>0</v>
      </c>
      <c r="L15" s="31">
        <f>FORMULARZ!I33</f>
        <v>0</v>
      </c>
      <c r="M15" s="58" t="str">
        <f t="shared" si="4"/>
        <v/>
      </c>
      <c r="N15" s="58">
        <f t="shared" si="5"/>
        <v>0</v>
      </c>
      <c r="O15" s="58">
        <f>FORMULARZ!J33</f>
        <v>0</v>
      </c>
      <c r="P15" s="58" t="str">
        <f t="shared" si="6"/>
        <v/>
      </c>
      <c r="Q15" s="58">
        <f t="shared" si="7"/>
        <v>0</v>
      </c>
      <c r="R15" s="58" t="str">
        <f>FORMULARZ!K33</f>
        <v/>
      </c>
      <c r="S15" s="58" t="str">
        <f t="shared" si="8"/>
        <v/>
      </c>
      <c r="T15" s="63">
        <v>75</v>
      </c>
      <c r="U15" s="63">
        <v>15</v>
      </c>
      <c r="V15" s="2" t="str">
        <f>IF(OR(Q15="",Q15=0),"",IF((FORMULARZ!M33*1000/Q15)*100&gt;100,Arkusz4!$B$3,ROUND((FORMULARZ!M33*1000/Q15)*100,2)))</f>
        <v/>
      </c>
      <c r="W15" s="2" t="str">
        <f>IF(OR(Q15="",Q15=0),"",IF((FORMULARZ!N33*1000/Q15)*100&gt;100,Arkusz4!$B$3,ROUND((FORMULARZ!N33*1000/Q15)*100,2)))</f>
        <v/>
      </c>
      <c r="X15" s="3">
        <v>2.2000000000000002</v>
      </c>
      <c r="Y15" s="28" t="str">
        <f>IF(V15="","",IF(V15=Arkusz4!$B$3,"błąd",(T15-V15)/100))</f>
        <v/>
      </c>
      <c r="Z15" s="28" t="str">
        <f>IF(W15="","",IF(W15=Arkusz4!$B$4,"błąd",(U15-W15)/100))</f>
        <v/>
      </c>
      <c r="AA15" s="112" t="str">
        <f t="shared" si="0"/>
        <v/>
      </c>
      <c r="AB15" s="112"/>
      <c r="AC15" s="103" t="str">
        <f t="shared" si="1"/>
        <v/>
      </c>
      <c r="AD15" s="103"/>
      <c r="AE15" s="104" t="str">
        <f t="shared" si="2"/>
        <v/>
      </c>
      <c r="AF15" s="105"/>
    </row>
    <row r="16" spans="1:32" s="14" customFormat="1" ht="25.5" customHeight="1" thickBot="1">
      <c r="A16" s="23">
        <v>8</v>
      </c>
      <c r="B16" s="111" t="s">
        <v>26</v>
      </c>
      <c r="C16" s="111"/>
      <c r="D16" s="111"/>
      <c r="E16" s="111"/>
      <c r="F16" s="111"/>
      <c r="G16" s="111"/>
      <c r="H16" s="111"/>
      <c r="I16" s="104" t="s">
        <v>27</v>
      </c>
      <c r="J16" s="105"/>
      <c r="K16" s="31">
        <f t="shared" si="3"/>
        <v>0</v>
      </c>
      <c r="L16" s="31">
        <f>FORMULARZ!I34</f>
        <v>0</v>
      </c>
      <c r="M16" s="60" t="str">
        <f t="shared" si="4"/>
        <v/>
      </c>
      <c r="N16" s="60">
        <f t="shared" si="5"/>
        <v>0</v>
      </c>
      <c r="O16" s="60">
        <f>FORMULARZ!J34</f>
        <v>0</v>
      </c>
      <c r="P16" s="60" t="str">
        <f t="shared" si="6"/>
        <v/>
      </c>
      <c r="Q16" s="60">
        <f t="shared" si="7"/>
        <v>0</v>
      </c>
      <c r="R16" s="60" t="str">
        <f>FORMULARZ!K34</f>
        <v/>
      </c>
      <c r="S16" s="60" t="str">
        <f t="shared" si="8"/>
        <v/>
      </c>
      <c r="T16" s="64">
        <v>75</v>
      </c>
      <c r="U16" s="64">
        <v>15</v>
      </c>
      <c r="V16" s="2" t="str">
        <f>IF(OR(Q16="",Q16=0),"",IF((FORMULARZ!M34*1000/Q16)*100&gt;100,Arkusz4!$B$3,ROUND((FORMULARZ!M34*1000/Q16)*100,2)))</f>
        <v/>
      </c>
      <c r="W16" s="2" t="str">
        <f>IF(OR(Q16="",Q16=0),"",IF((FORMULARZ!N34*1000/Q16)*100&gt;100,Arkusz4!$B$3,ROUND((FORMULARZ!N34*1000/Q16)*100,2)))</f>
        <v/>
      </c>
      <c r="X16" s="3">
        <v>4.2</v>
      </c>
      <c r="Y16" s="28" t="str">
        <f>IF(V16="","",IF(V16=Arkusz4!$B$3,"błąd",(T16-V16)/100))</f>
        <v/>
      </c>
      <c r="Z16" s="28" t="str">
        <f>IF(W16="","",IF(W16=Arkusz4!$B$4,"błąd",(U16-W16)/100))</f>
        <v/>
      </c>
      <c r="AA16" s="112" t="str">
        <f t="shared" si="0"/>
        <v/>
      </c>
      <c r="AB16" s="112"/>
      <c r="AC16" s="103" t="str">
        <f t="shared" si="1"/>
        <v/>
      </c>
      <c r="AD16" s="103"/>
      <c r="AE16" s="104" t="str">
        <f t="shared" si="2"/>
        <v/>
      </c>
      <c r="AF16" s="105"/>
    </row>
    <row r="17" spans="1:32" ht="15.75" thickBot="1">
      <c r="A17" s="12"/>
      <c r="B17" s="13"/>
      <c r="C17" s="13"/>
      <c r="D17" s="13"/>
      <c r="E17" s="13"/>
      <c r="F17" s="13"/>
      <c r="G17" s="13"/>
      <c r="H17" s="13"/>
      <c r="I17" s="13"/>
      <c r="J17" s="13"/>
      <c r="K17" s="16"/>
      <c r="L17" s="16"/>
      <c r="M17" s="15"/>
      <c r="N17" s="15"/>
      <c r="O17" s="15"/>
      <c r="P17" s="15"/>
      <c r="Q17" s="15"/>
      <c r="R17" s="15"/>
      <c r="S17" s="15"/>
      <c r="T17" s="15"/>
      <c r="U17" s="15"/>
      <c r="V17" s="29"/>
      <c r="W17" s="30" t="s">
        <v>36</v>
      </c>
      <c r="X17" s="30"/>
      <c r="Y17" s="30"/>
      <c r="Z17" s="30"/>
      <c r="AA17" s="120" t="str">
        <f>IF(SUM(AA8,AA9,AA11,AA12,AA13,AA14,AA15,AA16,)=0,"",ROUND(SUM(AA8,AA9,AA11,AA12,AA13,AA14,AA15,AA16,),2))</f>
        <v/>
      </c>
      <c r="AB17" s="120"/>
      <c r="AC17" s="120" t="str">
        <f>IF(SUM(AC8,AC9,AC11,AC12,AC13,AC14,AC15,AC16,)=0,"",ROUND(SUM(AC8,AC9,AC11,AC12,AC13,AC14,AC15,AC16),2))</f>
        <v/>
      </c>
      <c r="AD17" s="120"/>
      <c r="AE17" s="120" t="str">
        <f>IF(SUM(AE8,AE9,AE11,AE12,AE13,AE14,AE15,AE16,)=0,"",ROUND(SUM(AE8,AE9,AE11,AE12,AE13,AE14,AE15,AE16,),2))</f>
        <v/>
      </c>
      <c r="AF17" s="120"/>
    </row>
    <row r="18" spans="1:32">
      <c r="A18" s="5"/>
      <c r="B18" s="5"/>
      <c r="C18" s="5"/>
      <c r="D18" s="5"/>
      <c r="E18" s="121"/>
      <c r="F18" s="121"/>
      <c r="G18" s="121"/>
      <c r="H18" s="121"/>
      <c r="I18" s="122"/>
      <c r="J18" s="122"/>
      <c r="K18" s="22"/>
      <c r="L18" s="32"/>
      <c r="M18" s="6"/>
      <c r="N18" s="6"/>
      <c r="O18" s="6"/>
      <c r="P18" s="22"/>
      <c r="Q18" s="22"/>
      <c r="R18" s="32"/>
      <c r="S18" s="4"/>
      <c r="T18" s="4"/>
      <c r="U18" s="4"/>
      <c r="V18" s="22"/>
      <c r="W18" s="22"/>
      <c r="X18" s="22"/>
      <c r="Y18" s="22"/>
      <c r="Z18" s="22"/>
      <c r="AA18" s="4"/>
      <c r="AB18" s="7"/>
      <c r="AC18" s="4"/>
      <c r="AD18" s="7"/>
      <c r="AE18" s="7"/>
      <c r="AF18" s="7"/>
    </row>
    <row r="19" spans="1:32">
      <c r="A19" s="5"/>
      <c r="B19" s="5"/>
      <c r="C19" s="5"/>
      <c r="D19" s="5"/>
      <c r="E19" s="21"/>
      <c r="F19" s="21"/>
      <c r="G19" s="21"/>
      <c r="H19" s="21"/>
      <c r="I19" s="8"/>
      <c r="J19" s="22"/>
      <c r="K19" s="22"/>
      <c r="L19" s="32"/>
      <c r="M19" s="22"/>
      <c r="N19" s="22"/>
      <c r="O19" s="32"/>
      <c r="P19" s="22"/>
      <c r="Q19" s="22"/>
      <c r="R19" s="32"/>
      <c r="S19" s="22"/>
      <c r="T19" s="22"/>
      <c r="U19" s="22"/>
      <c r="V19" s="22"/>
      <c r="W19" s="22"/>
      <c r="X19" s="22"/>
      <c r="Y19" s="22"/>
      <c r="Z19" s="22"/>
      <c r="AA19" s="6"/>
      <c r="AB19" s="7"/>
      <c r="AC19" s="9"/>
      <c r="AD19" s="7"/>
      <c r="AE19" s="7"/>
      <c r="AF19" s="7"/>
    </row>
    <row r="20" spans="1:32">
      <c r="A20" s="20"/>
      <c r="B20" s="20"/>
      <c r="C20" s="20"/>
      <c r="D20" s="20"/>
      <c r="E20" s="20"/>
      <c r="F20" s="20"/>
      <c r="G20" s="119" t="s">
        <v>37</v>
      </c>
      <c r="H20" s="119"/>
      <c r="I20" s="119"/>
      <c r="J20" s="119"/>
      <c r="K20" s="17"/>
      <c r="L20" s="17"/>
      <c r="M20" s="27">
        <f>IF(AA17="",0,ROUND(AA17,0))</f>
        <v>0</v>
      </c>
      <c r="N20" s="26"/>
      <c r="O20" s="26"/>
      <c r="P20" s="26" t="s">
        <v>38</v>
      </c>
      <c r="Q20" s="20"/>
      <c r="R20" s="20"/>
      <c r="S20" s="20"/>
      <c r="T20" s="20"/>
      <c r="U20" s="20"/>
      <c r="V20" s="20"/>
      <c r="W20" s="20"/>
      <c r="X20" s="20"/>
      <c r="Y20" s="20"/>
      <c r="Z20" s="20"/>
      <c r="AA20" s="20"/>
      <c r="AB20" s="20"/>
      <c r="AC20" s="20"/>
      <c r="AD20" s="20"/>
      <c r="AE20" s="20"/>
      <c r="AF20" s="20"/>
    </row>
    <row r="21" spans="1:3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row>
    <row r="22" spans="1:32">
      <c r="A22" s="20"/>
      <c r="B22" s="20"/>
      <c r="C22" s="118" t="str">
        <f>IF(M20="","",IF(M20&lt;100,"Nie wnosi się opłaty produktowej, której wysokość nie przekracza 100 zł (art. 12 ust. 5 ustawy).",""))</f>
        <v>Nie wnosi się opłaty produktowej, której wysokość nie przekracza 100 zł (art. 12 ust. 5 ustawy).</v>
      </c>
      <c r="D22" s="118"/>
      <c r="E22" s="118"/>
      <c r="F22" s="118"/>
      <c r="G22" s="118"/>
      <c r="H22" s="118"/>
      <c r="I22" s="118"/>
      <c r="J22" s="118"/>
      <c r="K22" s="118"/>
      <c r="L22" s="118"/>
      <c r="M22" s="118"/>
      <c r="N22" s="118"/>
      <c r="O22" s="118"/>
      <c r="P22" s="118"/>
      <c r="Q22" s="118"/>
      <c r="R22" s="118"/>
      <c r="S22" s="118"/>
      <c r="T22" s="20"/>
      <c r="U22" s="20"/>
      <c r="V22" s="20"/>
      <c r="W22" s="20"/>
      <c r="X22" s="20"/>
      <c r="Y22" s="20"/>
      <c r="Z22" s="20"/>
      <c r="AA22" s="20"/>
      <c r="AB22" s="20"/>
      <c r="AC22" s="20"/>
      <c r="AD22" s="20"/>
      <c r="AE22" s="20"/>
      <c r="AF22" s="20"/>
    </row>
    <row r="23" spans="1:3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sheetData>
  <sheetProtection algorithmName="SHA-512" hashValue="EI8kLum2w2AfLtoPjajEoaNDvTGcsD+tSdwc6OcGvJ2HW4HVnhi2WcZ3nrMEKaBHtfmo15IabLqdT7LgRDZK1A==" saltValue="n/Eb83sVqFSftQU+0TfAjA==" spinCount="100000" sheet="1" objects="1" scenarios="1"/>
  <mergeCells count="78">
    <mergeCell ref="S3:S5"/>
    <mergeCell ref="A3:A5"/>
    <mergeCell ref="B3:H5"/>
    <mergeCell ref="I3:J5"/>
    <mergeCell ref="M3:M5"/>
    <mergeCell ref="P3:P5"/>
    <mergeCell ref="T4:T6"/>
    <mergeCell ref="U4:U6"/>
    <mergeCell ref="V4:V6"/>
    <mergeCell ref="W4:W6"/>
    <mergeCell ref="AA4:AB5"/>
    <mergeCell ref="B10:H10"/>
    <mergeCell ref="I10:J10"/>
    <mergeCell ref="B12:H12"/>
    <mergeCell ref="I12:J12"/>
    <mergeCell ref="AA12:AB12"/>
    <mergeCell ref="AC12:AD12"/>
    <mergeCell ref="AE12:AF12"/>
    <mergeCell ref="B11:H11"/>
    <mergeCell ref="I11:J11"/>
    <mergeCell ref="AA11:AB11"/>
    <mergeCell ref="AC11:AD11"/>
    <mergeCell ref="AE11:AF11"/>
    <mergeCell ref="B14:H14"/>
    <mergeCell ref="I14:J14"/>
    <mergeCell ref="AA14:AB14"/>
    <mergeCell ref="AC14:AD14"/>
    <mergeCell ref="AE14:AF14"/>
    <mergeCell ref="B13:H13"/>
    <mergeCell ref="I13:J13"/>
    <mergeCell ref="AA13:AB13"/>
    <mergeCell ref="AC13:AD13"/>
    <mergeCell ref="AE13:AF13"/>
    <mergeCell ref="B16:H16"/>
    <mergeCell ref="I16:J16"/>
    <mergeCell ref="AA16:AB16"/>
    <mergeCell ref="AC16:AD16"/>
    <mergeCell ref="AE16:AF16"/>
    <mergeCell ref="B15:H15"/>
    <mergeCell ref="I15:J15"/>
    <mergeCell ref="AA15:AB15"/>
    <mergeCell ref="AC15:AD15"/>
    <mergeCell ref="AE15:AF15"/>
    <mergeCell ref="C22:S22"/>
    <mergeCell ref="G20:J20"/>
    <mergeCell ref="AA17:AB17"/>
    <mergeCell ref="AC17:AD17"/>
    <mergeCell ref="AE17:AF17"/>
    <mergeCell ref="E18:H18"/>
    <mergeCell ref="I18:J18"/>
    <mergeCell ref="C1:AB2"/>
    <mergeCell ref="B8:H8"/>
    <mergeCell ref="I8:J8"/>
    <mergeCell ref="AA8:AB8"/>
    <mergeCell ref="AA9:AB9"/>
    <mergeCell ref="B9:H9"/>
    <mergeCell ref="I9:J9"/>
    <mergeCell ref="B7:H7"/>
    <mergeCell ref="I7:J7"/>
    <mergeCell ref="AA7:AB7"/>
    <mergeCell ref="B6:H6"/>
    <mergeCell ref="I6:J6"/>
    <mergeCell ref="AA6:AB6"/>
    <mergeCell ref="T3:U3"/>
    <mergeCell ref="V3:W3"/>
    <mergeCell ref="AA3:AF3"/>
    <mergeCell ref="Y3:Z3"/>
    <mergeCell ref="AC8:AD8"/>
    <mergeCell ref="AC9:AD9"/>
    <mergeCell ref="AE8:AF8"/>
    <mergeCell ref="AE9:AF9"/>
    <mergeCell ref="AC7:AD7"/>
    <mergeCell ref="AE7:AF7"/>
    <mergeCell ref="AE5:AF5"/>
    <mergeCell ref="AC6:AD6"/>
    <mergeCell ref="AE6:AF6"/>
    <mergeCell ref="AC4:AF4"/>
    <mergeCell ref="AC5:AD5"/>
  </mergeCells>
  <phoneticPr fontId="19" type="noConversion"/>
  <conditionalFormatting sqref="A18:A19 AA19 AA3:AF7 AC19 B10:R10 A10:A16 B11:B16 I11:I16 A3:I3 A4:H5 M4:R5 T4:Z4 T5:W5 Y5:Z5 S19:U19 A6:Z7 M3:Y3 AD18:AF19 B17:R19 AA17 AB17:AB19 AC17:AF17 K20:L20 G20 V17:Z19 Y10:AF10 S10:U17 R11:R16 M11:P16 V10:X16">
    <cfRule type="expression" dxfId="3" priority="5" stopIfTrue="1">
      <formula>ktorywykaz="nic-blokada"</formula>
    </cfRule>
  </conditionalFormatting>
  <conditionalFormatting sqref="C1:AB2">
    <cfRule type="expression" dxfId="2" priority="4" stopIfTrue="1">
      <formula>ktorywykaz="nic-blokada"</formula>
    </cfRule>
  </conditionalFormatting>
  <conditionalFormatting sqref="V1:W1048576">
    <cfRule type="containsText" dxfId="1" priority="2" operator="containsText" text="błąd">
      <formula>NOT(ISERROR(SEARCH("błąd",V1)))</formula>
    </cfRule>
  </conditionalFormatting>
  <conditionalFormatting sqref="AC1:AF9 AC11:AF1048576">
    <cfRule type="containsText" dxfId="0" priority="1" operator="containsText" text="błąd">
      <formula>NOT(ISERROR(SEARCH("błąd",AC1)))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3" sqref="B3"/>
    </sheetView>
  </sheetViews>
  <sheetFormatPr defaultRowHeight="15"/>
  <sheetData>
    <row r="1" spans="1:2">
      <c r="A1" t="s">
        <v>39</v>
      </c>
    </row>
    <row r="3" spans="1:2">
      <c r="B3" t="s">
        <v>53</v>
      </c>
    </row>
    <row r="4" spans="1:2">
      <c r="B4" t="s">
        <v>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vt:lpstr>
      <vt:lpstr>WYNIK</vt:lpstr>
      <vt:lpstr>Arkusz4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Kowalczyk Emilia</dc:creator>
  <cp:lastModifiedBy>Grams Paulina</cp:lastModifiedBy>
  <dcterms:created xsi:type="dcterms:W3CDTF">2021-01-07T06:49:47Z</dcterms:created>
  <dcterms:modified xsi:type="dcterms:W3CDTF">2023-01-30T10:25:36Z</dcterms:modified>
</cp:coreProperties>
</file>